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4.xml" ContentType="application/vnd.openxmlformats-officedocument.spreadsheetml.pivotTable+xml"/>
  <Override PartName="/xl/tables/table3.xml" ContentType="application/vnd.openxmlformats-officedocument.spreadsheetml.table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pivotTables/pivotTable5.xml" ContentType="application/vnd.openxmlformats-officedocument.spreadsheetml.pivotTable+xml"/>
  <Override PartName="/xl/tables/table7.xml" ContentType="application/vnd.openxmlformats-officedocument.spreadsheetml.table+xml"/>
  <Override PartName="/xl/pivotTables/pivotTable6.xml" ContentType="application/vnd.openxmlformats-officedocument.spreadsheetml.pivotTable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tables/table8.xml" ContentType="application/vnd.openxmlformats-officedocument.spreadsheetml.table+xml"/>
  <Override PartName="/xl/comments1.xml" ContentType="application/vnd.openxmlformats-officedocument.spreadsheetml.comments+xml"/>
  <Override PartName="/xl/tables/table9.xml" ContentType="application/vnd.openxmlformats-officedocument.spreadsheetml.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tables/table10.xml" ContentType="application/vnd.openxmlformats-officedocument.spreadsheetml.table+xml"/>
  <Override PartName="/xl/pivotTables/pivotTable12.xml" ContentType="application/vnd.openxmlformats-officedocument.spreadsheetml.pivotTable+xml"/>
  <Override PartName="/xl/tables/table11.xml" ContentType="application/vnd.openxmlformats-officedocument.spreadsheetml.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ev\ClosedXML\ClosedXML\ClosedXML_Tests\Resource\Misc\"/>
    </mc:Choice>
  </mc:AlternateContent>
  <bookViews>
    <workbookView xWindow="120" yWindow="120" windowWidth="23820" windowHeight="9855" tabRatio="787"/>
  </bookViews>
  <sheets>
    <sheet name="Input" sheetId="7" r:id="rId1"/>
    <sheet name="Final liability" sheetId="3" r:id="rId2"/>
    <sheet name="Liability Detail" sheetId="15" r:id="rId3"/>
    <sheet name="LiabilityChanges" sheetId="2" r:id="rId4"/>
    <sheet name="LiabilityOutput" sheetId="9" r:id="rId5"/>
    <sheet name="SchemeIncreases" sheetId="34" r:id="rId6"/>
    <sheet name="StressedLiabilityPivot" sheetId="30" r:id="rId7"/>
    <sheet name="StressedLiabilities" sheetId="29" r:id="rId8"/>
    <sheet name="BondsOverview" sheetId="10" r:id="rId9"/>
    <sheet name="AssetsDetail" sheetId="16" r:id="rId10"/>
    <sheet name="AssetRandsPerPoint" sheetId="12" r:id="rId11"/>
    <sheet name="StressedAssetsPivot" sheetId="35" r:id="rId12"/>
    <sheet name="StressedAssets" sheetId="33" r:id="rId13"/>
    <sheet name="HedgeSummary" sheetId="32" r:id="rId14"/>
    <sheet name="HedgeResults" sheetId="8" r:id="rId15"/>
    <sheet name="PerSchemeRequiredBonds" sheetId="26" r:id="rId16"/>
    <sheet name="Hedge detail - Nominal" sheetId="20" r:id="rId17"/>
    <sheet name="Hedge detail - ILB" sheetId="13" r:id="rId18"/>
    <sheet name="StressedHedgesPvt" sheetId="38" r:id="rId19"/>
    <sheet name="StressedHedges" sheetId="36" r:id="rId20"/>
    <sheet name="ShockedCurvePivot" sheetId="19" r:id="rId21"/>
    <sheet name="GeneratedYieldCurveEntries" sheetId="18" r:id="rId22"/>
    <sheet name="StressedYieldCurvePivot" sheetId="28" r:id="rId23"/>
    <sheet name="StressedYieldCurvesFull" sheetId="31" r:id="rId24"/>
    <sheet name="StressedYieldCurveEntries" sheetId="27" r:id="rId25"/>
    <sheet name="HedgingBonds" sheetId="25" r:id="rId26"/>
    <sheet name="Portfolios" sheetId="14" r:id="rId27"/>
    <sheet name="Checks" sheetId="23" r:id="rId28"/>
  </sheets>
  <definedNames>
    <definedName name="assets_effective_date">Input!$B$5</definedName>
    <definedName name="calculation_id">Input!$B$1</definedName>
    <definedName name="current_portfolio">Input!$B$3</definedName>
    <definedName name="date_calculated">Input!$B$6</definedName>
    <definedName name="localhost_sqlexpress_SILPEN_Portfolio" localSheetId="26">Portfolios!$A$1:$C$2</definedName>
    <definedName name="Query_from_SILPEN" localSheetId="10">AssetRandsPerPoint!$A$1:$O$3</definedName>
    <definedName name="Query_from_SILPEN" localSheetId="9">AssetsDetail!$A$1:$I$2</definedName>
    <definedName name="Query_from_SILPEN" localSheetId="8">BondsOverview!$A$1:$K$2</definedName>
    <definedName name="Query_from_SILPEN" localSheetId="21">GeneratedYieldCurveEntries!$A$1:$F$2</definedName>
    <definedName name="Query_from_SILPEN" localSheetId="14">HedgeResults!$A$1:$V$2</definedName>
    <definedName name="Query_from_SILPEN" localSheetId="25">HedgingBonds!$A$1:$C$2</definedName>
    <definedName name="Query_from_SILPEN" localSheetId="4">LiabilityOutput!$A$1:$M$2</definedName>
    <definedName name="Query_from_SILPEN" localSheetId="24">StressedYieldCurveEntries!$A$1:$H$2</definedName>
    <definedName name="valuation_date">Input!$B$4</definedName>
  </definedNames>
  <calcPr calcId="152511"/>
  <pivotCaches>
    <pivotCache cacheId="68" r:id="rId29"/>
    <pivotCache cacheId="82" r:id="rId30"/>
    <pivotCache cacheId="95" r:id="rId31"/>
    <pivotCache cacheId="100" r:id="rId32"/>
    <pivotCache cacheId="121" r:id="rId33"/>
    <pivotCache cacheId="120" r:id="rId34"/>
    <pivotCache cacheId="128" r:id="rId35"/>
    <pivotCache cacheId="136" r:id="rId36"/>
  </pivotCaches>
</workbook>
</file>

<file path=xl/calcChain.xml><?xml version="1.0" encoding="utf-8"?>
<calcChain xmlns="http://schemas.openxmlformats.org/spreadsheetml/2006/main">
  <c r="O2" i="33" l="1"/>
  <c r="L2" i="10" l="1"/>
  <c r="M62" i="13" l="1"/>
  <c r="N62" i="13"/>
  <c r="O62" i="13"/>
  <c r="P62" i="13"/>
  <c r="Q62" i="13"/>
  <c r="R62" i="13"/>
  <c r="S62" i="13"/>
  <c r="T62" i="13"/>
  <c r="U62" i="13"/>
  <c r="M63" i="13"/>
  <c r="N63" i="13"/>
  <c r="O63" i="13"/>
  <c r="P63" i="13"/>
  <c r="Q63" i="13"/>
  <c r="R63" i="13"/>
  <c r="S63" i="13"/>
  <c r="T63" i="13"/>
  <c r="U63" i="13"/>
  <c r="M64" i="13"/>
  <c r="N64" i="13"/>
  <c r="O64" i="13"/>
  <c r="P64" i="13"/>
  <c r="Q64" i="13"/>
  <c r="R64" i="13"/>
  <c r="S64" i="13"/>
  <c r="T64" i="13"/>
  <c r="U64" i="13"/>
  <c r="M65" i="13"/>
  <c r="N65" i="13"/>
  <c r="O65" i="13"/>
  <c r="P65" i="13"/>
  <c r="Q65" i="13"/>
  <c r="R65" i="13"/>
  <c r="S65" i="13"/>
  <c r="T65" i="13"/>
  <c r="U65" i="13"/>
  <c r="M66" i="13"/>
  <c r="N66" i="13"/>
  <c r="O66" i="13"/>
  <c r="P66" i="13"/>
  <c r="Q66" i="13"/>
  <c r="R66" i="13"/>
  <c r="S66" i="13"/>
  <c r="T66" i="13"/>
  <c r="U66" i="13"/>
  <c r="M67" i="13"/>
  <c r="N67" i="13"/>
  <c r="O67" i="13"/>
  <c r="P67" i="13"/>
  <c r="Q67" i="13"/>
  <c r="R67" i="13"/>
  <c r="S67" i="13"/>
  <c r="T67" i="13"/>
  <c r="U67" i="13"/>
  <c r="M68" i="13"/>
  <c r="N68" i="13"/>
  <c r="O68" i="13"/>
  <c r="P68" i="13"/>
  <c r="Q68" i="13"/>
  <c r="R68" i="13"/>
  <c r="S68" i="13"/>
  <c r="T68" i="13"/>
  <c r="U68" i="13"/>
  <c r="M69" i="13"/>
  <c r="N69" i="13"/>
  <c r="O69" i="13"/>
  <c r="P69" i="13"/>
  <c r="Q69" i="13"/>
  <c r="R69" i="13"/>
  <c r="S69" i="13"/>
  <c r="T69" i="13"/>
  <c r="U69" i="13"/>
  <c r="M70" i="13"/>
  <c r="N70" i="13"/>
  <c r="O70" i="13"/>
  <c r="P70" i="13"/>
  <c r="Q70" i="13"/>
  <c r="R70" i="13"/>
  <c r="S70" i="13"/>
  <c r="T70" i="13"/>
  <c r="U70" i="13"/>
  <c r="M71" i="13"/>
  <c r="N71" i="13"/>
  <c r="O71" i="13"/>
  <c r="P71" i="13"/>
  <c r="Q71" i="13"/>
  <c r="R71" i="13"/>
  <c r="S71" i="13"/>
  <c r="T71" i="13"/>
  <c r="U71" i="13"/>
  <c r="M72" i="13"/>
  <c r="N72" i="13"/>
  <c r="O72" i="13"/>
  <c r="P72" i="13"/>
  <c r="Q72" i="13"/>
  <c r="R72" i="13"/>
  <c r="S72" i="13"/>
  <c r="T72" i="13"/>
  <c r="U72" i="13"/>
  <c r="M73" i="13"/>
  <c r="N73" i="13"/>
  <c r="O73" i="13"/>
  <c r="P73" i="13"/>
  <c r="Q73" i="13"/>
  <c r="R73" i="13"/>
  <c r="S73" i="13"/>
  <c r="T73" i="13"/>
  <c r="U73" i="13"/>
  <c r="M74" i="13"/>
  <c r="N74" i="13"/>
  <c r="O74" i="13"/>
  <c r="P74" i="13"/>
  <c r="Q74" i="13"/>
  <c r="R74" i="13"/>
  <c r="S74" i="13"/>
  <c r="T74" i="13"/>
  <c r="U74" i="13"/>
  <c r="M75" i="13"/>
  <c r="N75" i="13"/>
  <c r="O75" i="13"/>
  <c r="P75" i="13"/>
  <c r="Q75" i="13"/>
  <c r="R75" i="13"/>
  <c r="S75" i="13"/>
  <c r="T75" i="13"/>
  <c r="U75" i="13"/>
  <c r="M76" i="13"/>
  <c r="N76" i="13"/>
  <c r="O76" i="13"/>
  <c r="P76" i="13"/>
  <c r="Q76" i="13"/>
  <c r="R76" i="13"/>
  <c r="S76" i="13"/>
  <c r="T76" i="13"/>
  <c r="U76" i="13"/>
  <c r="M77" i="13"/>
  <c r="N77" i="13"/>
  <c r="O77" i="13"/>
  <c r="P77" i="13"/>
  <c r="Q77" i="13"/>
  <c r="R77" i="13"/>
  <c r="S77" i="13"/>
  <c r="T77" i="13"/>
  <c r="U77" i="13"/>
  <c r="A62" i="13"/>
  <c r="B62" i="13"/>
  <c r="I62" i="13" s="1"/>
  <c r="C62" i="13"/>
  <c r="D62" i="13"/>
  <c r="G62" i="13"/>
  <c r="H62" i="13"/>
  <c r="J62" i="13"/>
  <c r="K62" i="13"/>
  <c r="A63" i="13"/>
  <c r="B63" i="13"/>
  <c r="C63" i="13"/>
  <c r="D63" i="13"/>
  <c r="E63" i="13"/>
  <c r="F63" i="13"/>
  <c r="G63" i="13"/>
  <c r="H63" i="13"/>
  <c r="I63" i="13"/>
  <c r="J63" i="13"/>
  <c r="K63" i="13"/>
  <c r="A64" i="13"/>
  <c r="B64" i="13"/>
  <c r="C64" i="13" s="1"/>
  <c r="F64" i="13"/>
  <c r="J64" i="13"/>
  <c r="A65" i="13"/>
  <c r="B65" i="13"/>
  <c r="H65" i="13" s="1"/>
  <c r="C65" i="13"/>
  <c r="G65" i="13"/>
  <c r="J65" i="13"/>
  <c r="K65" i="13"/>
  <c r="A66" i="13"/>
  <c r="B66" i="13"/>
  <c r="E66" i="13" s="1"/>
  <c r="C66" i="13"/>
  <c r="D66" i="13"/>
  <c r="F66" i="13"/>
  <c r="G66" i="13"/>
  <c r="H66" i="13"/>
  <c r="J66" i="13"/>
  <c r="K66" i="13"/>
  <c r="A67" i="13"/>
  <c r="B67" i="13"/>
  <c r="F67" i="13" s="1"/>
  <c r="C67" i="13"/>
  <c r="D67" i="13"/>
  <c r="E67" i="13"/>
  <c r="G67" i="13"/>
  <c r="H67" i="13"/>
  <c r="I67" i="13"/>
  <c r="J67" i="13"/>
  <c r="K67" i="13"/>
  <c r="A68" i="13"/>
  <c r="B68" i="13"/>
  <c r="G68" i="13" s="1"/>
  <c r="J68" i="13"/>
  <c r="A69" i="13"/>
  <c r="B69" i="13"/>
  <c r="D69" i="13" s="1"/>
  <c r="C69" i="13"/>
  <c r="F69" i="13"/>
  <c r="G69" i="13"/>
  <c r="J69" i="13"/>
  <c r="K69" i="13"/>
  <c r="A70" i="13"/>
  <c r="B70" i="13"/>
  <c r="I70" i="13" s="1"/>
  <c r="C70" i="13"/>
  <c r="D70" i="13"/>
  <c r="G70" i="13"/>
  <c r="H70" i="13"/>
  <c r="J70" i="13"/>
  <c r="K70" i="13"/>
  <c r="A71" i="13"/>
  <c r="B71" i="13"/>
  <c r="C71" i="13"/>
  <c r="D71" i="13"/>
  <c r="E71" i="13"/>
  <c r="F71" i="13"/>
  <c r="G71" i="13"/>
  <c r="H71" i="13"/>
  <c r="I71" i="13"/>
  <c r="J71" i="13"/>
  <c r="K71" i="13"/>
  <c r="A72" i="13"/>
  <c r="B72" i="13"/>
  <c r="C72" i="13" s="1"/>
  <c r="F72" i="13"/>
  <c r="J72" i="13"/>
  <c r="A73" i="13"/>
  <c r="B73" i="13"/>
  <c r="H73" i="13" s="1"/>
  <c r="C73" i="13"/>
  <c r="G73" i="13"/>
  <c r="J73" i="13"/>
  <c r="K73" i="13"/>
  <c r="A74" i="13"/>
  <c r="B74" i="13"/>
  <c r="E74" i="13" s="1"/>
  <c r="C74" i="13"/>
  <c r="D74" i="13"/>
  <c r="F74" i="13"/>
  <c r="G74" i="13"/>
  <c r="H74" i="13"/>
  <c r="J74" i="13"/>
  <c r="K74" i="13"/>
  <c r="A75" i="13"/>
  <c r="B75" i="13"/>
  <c r="F75" i="13" s="1"/>
  <c r="C75" i="13"/>
  <c r="D75" i="13"/>
  <c r="E75" i="13"/>
  <c r="G75" i="13"/>
  <c r="H75" i="13"/>
  <c r="I75" i="13"/>
  <c r="J75" i="13"/>
  <c r="K75" i="13"/>
  <c r="A76" i="13"/>
  <c r="B76" i="13"/>
  <c r="G76" i="13" s="1"/>
  <c r="J76" i="13"/>
  <c r="A77" i="13"/>
  <c r="B77" i="13"/>
  <c r="D77" i="13" s="1"/>
  <c r="C77" i="13"/>
  <c r="F77" i="13"/>
  <c r="G77" i="13"/>
  <c r="J77" i="13"/>
  <c r="K77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15" i="13"/>
  <c r="F76" i="13" l="1"/>
  <c r="F68" i="13"/>
  <c r="E76" i="13"/>
  <c r="F73" i="13"/>
  <c r="I72" i="13"/>
  <c r="E68" i="13"/>
  <c r="F65" i="13"/>
  <c r="I64" i="13"/>
  <c r="I77" i="13"/>
  <c r="D76" i="13"/>
  <c r="E73" i="13"/>
  <c r="H72" i="13"/>
  <c r="F70" i="13"/>
  <c r="I69" i="13"/>
  <c r="D68" i="13"/>
  <c r="E65" i="13"/>
  <c r="H64" i="13"/>
  <c r="F62" i="13"/>
  <c r="H77" i="13"/>
  <c r="K76" i="13"/>
  <c r="C76" i="13"/>
  <c r="I74" i="13"/>
  <c r="D73" i="13"/>
  <c r="G72" i="13"/>
  <c r="E70" i="13"/>
  <c r="H69" i="13"/>
  <c r="K68" i="13"/>
  <c r="C68" i="13"/>
  <c r="I66" i="13"/>
  <c r="D65" i="13"/>
  <c r="G64" i="13"/>
  <c r="E62" i="13"/>
  <c r="I76" i="13"/>
  <c r="E72" i="13"/>
  <c r="I68" i="13"/>
  <c r="E64" i="13"/>
  <c r="E77" i="13"/>
  <c r="H76" i="13"/>
  <c r="I73" i="13"/>
  <c r="D72" i="13"/>
  <c r="E69" i="13"/>
  <c r="H68" i="13"/>
  <c r="I65" i="13"/>
  <c r="D64" i="13"/>
  <c r="K72" i="13"/>
  <c r="K64" i="13"/>
  <c r="E2" i="31"/>
  <c r="C2" i="28"/>
  <c r="A7" i="31" l="1"/>
  <c r="B7" i="31" s="1"/>
  <c r="A8" i="31" l="1"/>
  <c r="B6" i="23"/>
  <c r="B12" i="23"/>
  <c r="B8" i="31" l="1"/>
  <c r="F9" i="13"/>
  <c r="F10" i="13"/>
  <c r="F11" i="13"/>
  <c r="F12" i="13"/>
  <c r="F13" i="13"/>
  <c r="F14" i="13"/>
  <c r="F28" i="13"/>
  <c r="F8" i="13"/>
  <c r="E30" i="13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8" i="20"/>
  <c r="F46" i="20" l="1"/>
  <c r="B61" i="13"/>
  <c r="A61" i="13"/>
  <c r="B60" i="13"/>
  <c r="A60" i="13"/>
  <c r="K59" i="13"/>
  <c r="K81" i="13" s="1"/>
  <c r="J59" i="13"/>
  <c r="T59" i="13" s="1"/>
  <c r="I59" i="13"/>
  <c r="I81" i="13" s="1"/>
  <c r="H59" i="13"/>
  <c r="G59" i="13"/>
  <c r="Q59" i="13" s="1"/>
  <c r="F59" i="13"/>
  <c r="E59" i="13"/>
  <c r="O59" i="13" s="1"/>
  <c r="D59" i="13"/>
  <c r="C59" i="13"/>
  <c r="C81" i="13" s="1"/>
  <c r="D30" i="13"/>
  <c r="C30" i="13"/>
  <c r="B132" i="20"/>
  <c r="A132" i="20"/>
  <c r="B131" i="20"/>
  <c r="A131" i="20"/>
  <c r="B130" i="20"/>
  <c r="A130" i="20"/>
  <c r="B129" i="20"/>
  <c r="A129" i="20"/>
  <c r="B128" i="20"/>
  <c r="A128" i="20"/>
  <c r="B127" i="20"/>
  <c r="A127" i="20"/>
  <c r="B126" i="20"/>
  <c r="A126" i="20"/>
  <c r="B125" i="20"/>
  <c r="A125" i="20"/>
  <c r="B124" i="20"/>
  <c r="A124" i="20"/>
  <c r="B123" i="20"/>
  <c r="A123" i="20"/>
  <c r="B122" i="20"/>
  <c r="A122" i="20"/>
  <c r="B121" i="20"/>
  <c r="A121" i="20"/>
  <c r="B120" i="20"/>
  <c r="A120" i="20"/>
  <c r="B119" i="20"/>
  <c r="A119" i="20"/>
  <c r="B118" i="20"/>
  <c r="A118" i="20"/>
  <c r="B117" i="20"/>
  <c r="A117" i="20"/>
  <c r="B116" i="20"/>
  <c r="A116" i="20"/>
  <c r="B115" i="20"/>
  <c r="A115" i="20"/>
  <c r="B114" i="20"/>
  <c r="A114" i="20"/>
  <c r="B113" i="20"/>
  <c r="A113" i="20"/>
  <c r="B112" i="20"/>
  <c r="A112" i="20"/>
  <c r="B111" i="20"/>
  <c r="A111" i="20"/>
  <c r="B110" i="20"/>
  <c r="A110" i="20"/>
  <c r="B109" i="20"/>
  <c r="A109" i="20"/>
  <c r="B108" i="20"/>
  <c r="A108" i="20"/>
  <c r="B107" i="20"/>
  <c r="A107" i="20"/>
  <c r="B106" i="20"/>
  <c r="A106" i="20"/>
  <c r="B105" i="20"/>
  <c r="A105" i="20"/>
  <c r="B104" i="20"/>
  <c r="A104" i="20"/>
  <c r="B103" i="20"/>
  <c r="A103" i="20"/>
  <c r="B102" i="20"/>
  <c r="A102" i="20"/>
  <c r="B101" i="20"/>
  <c r="A101" i="20"/>
  <c r="B100" i="20"/>
  <c r="A100" i="20"/>
  <c r="B99" i="20"/>
  <c r="A99" i="20"/>
  <c r="B98" i="20"/>
  <c r="A98" i="20"/>
  <c r="B97" i="20"/>
  <c r="A97" i="20"/>
  <c r="B96" i="20"/>
  <c r="A96" i="20"/>
  <c r="M95" i="20"/>
  <c r="L95" i="20"/>
  <c r="K95" i="20"/>
  <c r="W95" i="20" s="1"/>
  <c r="J95" i="20"/>
  <c r="V95" i="20" s="1"/>
  <c r="I95" i="20"/>
  <c r="H95" i="20"/>
  <c r="G95" i="20"/>
  <c r="S95" i="20" s="1"/>
  <c r="F95" i="20"/>
  <c r="R95" i="20" s="1"/>
  <c r="E95" i="20"/>
  <c r="D95" i="20"/>
  <c r="C95" i="20"/>
  <c r="O95" i="20" s="1"/>
  <c r="D46" i="20"/>
  <c r="C46" i="20"/>
  <c r="X101" i="20" l="1"/>
  <c r="P101" i="20"/>
  <c r="S101" i="20"/>
  <c r="R101" i="20"/>
  <c r="V101" i="20"/>
  <c r="F101" i="20"/>
  <c r="U101" i="20"/>
  <c r="M101" i="20"/>
  <c r="E101" i="20"/>
  <c r="I101" i="20"/>
  <c r="C101" i="20"/>
  <c r="H101" i="20"/>
  <c r="G101" i="20"/>
  <c r="Y101" i="20"/>
  <c r="D101" i="20"/>
  <c r="W101" i="20"/>
  <c r="Q101" i="20"/>
  <c r="K101" i="20"/>
  <c r="T101" i="20"/>
  <c r="O101" i="20"/>
  <c r="L101" i="20"/>
  <c r="J101" i="20"/>
  <c r="R109" i="20"/>
  <c r="X109" i="20"/>
  <c r="P109" i="20"/>
  <c r="Y109" i="20"/>
  <c r="W109" i="20"/>
  <c r="U109" i="20"/>
  <c r="F109" i="20"/>
  <c r="T109" i="20"/>
  <c r="M109" i="20"/>
  <c r="E109" i="20"/>
  <c r="G109" i="20"/>
  <c r="V109" i="20"/>
  <c r="S109" i="20"/>
  <c r="Q109" i="20"/>
  <c r="D109" i="20"/>
  <c r="C109" i="20"/>
  <c r="L109" i="20"/>
  <c r="K109" i="20"/>
  <c r="O109" i="20"/>
  <c r="J109" i="20"/>
  <c r="I109" i="20"/>
  <c r="H109" i="20"/>
  <c r="V113" i="20"/>
  <c r="T113" i="20"/>
  <c r="X113" i="20"/>
  <c r="W113" i="20"/>
  <c r="S113" i="20"/>
  <c r="J113" i="20"/>
  <c r="R113" i="20"/>
  <c r="I113" i="20"/>
  <c r="U113" i="20"/>
  <c r="E113" i="20"/>
  <c r="P113" i="20"/>
  <c r="C113" i="20"/>
  <c r="O113" i="20"/>
  <c r="Q113" i="20"/>
  <c r="D113" i="20"/>
  <c r="M113" i="20"/>
  <c r="L113" i="20"/>
  <c r="K113" i="20"/>
  <c r="H113" i="20"/>
  <c r="Y113" i="20"/>
  <c r="G113" i="20"/>
  <c r="F113" i="20"/>
  <c r="V121" i="20"/>
  <c r="T121" i="20"/>
  <c r="U121" i="20"/>
  <c r="J121" i="20"/>
  <c r="S121" i="20"/>
  <c r="I121" i="20"/>
  <c r="Q121" i="20"/>
  <c r="M121" i="20"/>
  <c r="C121" i="20"/>
  <c r="P121" i="20"/>
  <c r="L121" i="20"/>
  <c r="H121" i="20"/>
  <c r="Y121" i="20"/>
  <c r="G121" i="20"/>
  <c r="X121" i="20"/>
  <c r="F121" i="20"/>
  <c r="W121" i="20"/>
  <c r="E121" i="20"/>
  <c r="R121" i="20"/>
  <c r="D121" i="20"/>
  <c r="K121" i="20"/>
  <c r="O121" i="20"/>
  <c r="R125" i="20"/>
  <c r="X125" i="20"/>
  <c r="P125" i="20"/>
  <c r="T125" i="20"/>
  <c r="F125" i="20"/>
  <c r="S125" i="20"/>
  <c r="M125" i="20"/>
  <c r="E125" i="20"/>
  <c r="O125" i="20"/>
  <c r="K125" i="20"/>
  <c r="J125" i="20"/>
  <c r="V125" i="20"/>
  <c r="H125" i="20"/>
  <c r="D125" i="20"/>
  <c r="C125" i="20"/>
  <c r="U125" i="20"/>
  <c r="G125" i="20"/>
  <c r="Q125" i="20"/>
  <c r="L125" i="20"/>
  <c r="I125" i="20"/>
  <c r="Y125" i="20"/>
  <c r="W125" i="20"/>
  <c r="V129" i="20"/>
  <c r="T129" i="20"/>
  <c r="L129" i="20"/>
  <c r="D129" i="20"/>
  <c r="R129" i="20"/>
  <c r="M129" i="20"/>
  <c r="C129" i="20"/>
  <c r="Q129" i="20"/>
  <c r="K129" i="20"/>
  <c r="O129" i="20"/>
  <c r="J129" i="20"/>
  <c r="P129" i="20"/>
  <c r="H129" i="20"/>
  <c r="G129" i="20"/>
  <c r="F129" i="20"/>
  <c r="Y129" i="20"/>
  <c r="E129" i="20"/>
  <c r="X129" i="20"/>
  <c r="I129" i="20"/>
  <c r="W129" i="20"/>
  <c r="U129" i="20"/>
  <c r="S129" i="20"/>
  <c r="Y98" i="20"/>
  <c r="Q98" i="20"/>
  <c r="X98" i="20"/>
  <c r="O98" i="20"/>
  <c r="W98" i="20"/>
  <c r="S98" i="20"/>
  <c r="R98" i="20"/>
  <c r="L98" i="20"/>
  <c r="D98" i="20"/>
  <c r="J98" i="20"/>
  <c r="I98" i="20"/>
  <c r="K98" i="20"/>
  <c r="C98" i="20"/>
  <c r="V98" i="20"/>
  <c r="E98" i="20"/>
  <c r="U98" i="20"/>
  <c r="H98" i="20"/>
  <c r="T98" i="20"/>
  <c r="M98" i="20"/>
  <c r="G98" i="20"/>
  <c r="P98" i="20"/>
  <c r="F98" i="20"/>
  <c r="U102" i="20"/>
  <c r="Q102" i="20"/>
  <c r="Y102" i="20"/>
  <c r="P102" i="20"/>
  <c r="W102" i="20"/>
  <c r="K102" i="20"/>
  <c r="C102" i="20"/>
  <c r="V102" i="20"/>
  <c r="J102" i="20"/>
  <c r="S102" i="20"/>
  <c r="H102" i="20"/>
  <c r="F102" i="20"/>
  <c r="E102" i="20"/>
  <c r="R102" i="20"/>
  <c r="G102" i="20"/>
  <c r="O102" i="20"/>
  <c r="D102" i="20"/>
  <c r="I102" i="20"/>
  <c r="X102" i="20"/>
  <c r="T102" i="20"/>
  <c r="M102" i="20"/>
  <c r="L102" i="20"/>
  <c r="Y106" i="20"/>
  <c r="Q106" i="20"/>
  <c r="S106" i="20"/>
  <c r="R106" i="20"/>
  <c r="O106" i="20"/>
  <c r="G106" i="20"/>
  <c r="F106" i="20"/>
  <c r="W106" i="20"/>
  <c r="H106" i="20"/>
  <c r="U106" i="20"/>
  <c r="D106" i="20"/>
  <c r="T106" i="20"/>
  <c r="C106" i="20"/>
  <c r="P106" i="20"/>
  <c r="L106" i="20"/>
  <c r="V106" i="20"/>
  <c r="E106" i="20"/>
  <c r="M106" i="20"/>
  <c r="K106" i="20"/>
  <c r="J106" i="20"/>
  <c r="X106" i="20"/>
  <c r="I106" i="20"/>
  <c r="W110" i="20"/>
  <c r="O110" i="20"/>
  <c r="U110" i="20"/>
  <c r="Y110" i="20"/>
  <c r="X110" i="20"/>
  <c r="K110" i="20"/>
  <c r="C110" i="20"/>
  <c r="V110" i="20"/>
  <c r="J110" i="20"/>
  <c r="Q110" i="20"/>
  <c r="F110" i="20"/>
  <c r="M110" i="20"/>
  <c r="L110" i="20"/>
  <c r="P110" i="20"/>
  <c r="E110" i="20"/>
  <c r="D110" i="20"/>
  <c r="G110" i="20"/>
  <c r="I110" i="20"/>
  <c r="R110" i="20"/>
  <c r="H110" i="20"/>
  <c r="T110" i="20"/>
  <c r="S110" i="20"/>
  <c r="S114" i="20"/>
  <c r="Y114" i="20"/>
  <c r="Q114" i="20"/>
  <c r="W114" i="20"/>
  <c r="V114" i="20"/>
  <c r="X114" i="20"/>
  <c r="G114" i="20"/>
  <c r="U114" i="20"/>
  <c r="F114" i="20"/>
  <c r="D114" i="20"/>
  <c r="L114" i="20"/>
  <c r="K114" i="20"/>
  <c r="J114" i="20"/>
  <c r="M114" i="20"/>
  <c r="C114" i="20"/>
  <c r="T114" i="20"/>
  <c r="R114" i="20"/>
  <c r="O114" i="20"/>
  <c r="I114" i="20"/>
  <c r="H114" i="20"/>
  <c r="E114" i="20"/>
  <c r="P114" i="20"/>
  <c r="W118" i="20"/>
  <c r="O118" i="20"/>
  <c r="U118" i="20"/>
  <c r="V118" i="20"/>
  <c r="K118" i="20"/>
  <c r="C118" i="20"/>
  <c r="T118" i="20"/>
  <c r="J118" i="20"/>
  <c r="X118" i="20"/>
  <c r="D118" i="20"/>
  <c r="S118" i="20"/>
  <c r="M118" i="20"/>
  <c r="Y118" i="20"/>
  <c r="R118" i="20"/>
  <c r="L118" i="20"/>
  <c r="Q118" i="20"/>
  <c r="I118" i="20"/>
  <c r="P118" i="20"/>
  <c r="H118" i="20"/>
  <c r="G118" i="20"/>
  <c r="F118" i="20"/>
  <c r="E118" i="20"/>
  <c r="S122" i="20"/>
  <c r="Y122" i="20"/>
  <c r="Q122" i="20"/>
  <c r="U122" i="20"/>
  <c r="G122" i="20"/>
  <c r="T122" i="20"/>
  <c r="F122" i="20"/>
  <c r="V122" i="20"/>
  <c r="L122" i="20"/>
  <c r="R122" i="20"/>
  <c r="K122" i="20"/>
  <c r="O122" i="20"/>
  <c r="M122" i="20"/>
  <c r="I122" i="20"/>
  <c r="H122" i="20"/>
  <c r="E122" i="20"/>
  <c r="J122" i="20"/>
  <c r="X122" i="20"/>
  <c r="D122" i="20"/>
  <c r="P122" i="20"/>
  <c r="W122" i="20"/>
  <c r="C122" i="20"/>
  <c r="W126" i="20"/>
  <c r="O126" i="20"/>
  <c r="U126" i="20"/>
  <c r="S126" i="20"/>
  <c r="K126" i="20"/>
  <c r="C126" i="20"/>
  <c r="R126" i="20"/>
  <c r="J126" i="20"/>
  <c r="T126" i="20"/>
  <c r="L126" i="20"/>
  <c r="Q126" i="20"/>
  <c r="I126" i="20"/>
  <c r="M126" i="20"/>
  <c r="Y126" i="20"/>
  <c r="H126" i="20"/>
  <c r="G126" i="20"/>
  <c r="X126" i="20"/>
  <c r="F126" i="20"/>
  <c r="V126" i="20"/>
  <c r="E126" i="20"/>
  <c r="P126" i="20"/>
  <c r="D126" i="20"/>
  <c r="S130" i="20"/>
  <c r="Y130" i="20"/>
  <c r="Q130" i="20"/>
  <c r="I130" i="20"/>
  <c r="R130" i="20"/>
  <c r="K130" i="20"/>
  <c r="P130" i="20"/>
  <c r="J130" i="20"/>
  <c r="T130" i="20"/>
  <c r="C130" i="20"/>
  <c r="O130" i="20"/>
  <c r="M130" i="20"/>
  <c r="W130" i="20"/>
  <c r="U130" i="20"/>
  <c r="H130" i="20"/>
  <c r="G130" i="20"/>
  <c r="F130" i="20"/>
  <c r="V130" i="20"/>
  <c r="L130" i="20"/>
  <c r="X130" i="20"/>
  <c r="D130" i="20"/>
  <c r="E130" i="20"/>
  <c r="V99" i="20"/>
  <c r="W99" i="20"/>
  <c r="U99" i="20"/>
  <c r="S99" i="20"/>
  <c r="L99" i="20"/>
  <c r="R99" i="20"/>
  <c r="K99" i="20"/>
  <c r="T99" i="20"/>
  <c r="I99" i="20"/>
  <c r="E99" i="20"/>
  <c r="Q99" i="20"/>
  <c r="H99" i="20"/>
  <c r="P99" i="20"/>
  <c r="G99" i="20"/>
  <c r="O99" i="20"/>
  <c r="F99" i="20"/>
  <c r="M99" i="20"/>
  <c r="C99" i="20"/>
  <c r="J99" i="20"/>
  <c r="D99" i="20"/>
  <c r="Y99" i="20"/>
  <c r="X99" i="20"/>
  <c r="R103" i="20"/>
  <c r="X103" i="20"/>
  <c r="O103" i="20"/>
  <c r="W103" i="20"/>
  <c r="Y103" i="20"/>
  <c r="H103" i="20"/>
  <c r="V103" i="20"/>
  <c r="G103" i="20"/>
  <c r="I103" i="20"/>
  <c r="T103" i="20"/>
  <c r="S103" i="20"/>
  <c r="Q103" i="20"/>
  <c r="C103" i="20"/>
  <c r="U103" i="20"/>
  <c r="F103" i="20"/>
  <c r="E103" i="20"/>
  <c r="D103" i="20"/>
  <c r="M103" i="20"/>
  <c r="L103" i="20"/>
  <c r="P103" i="20"/>
  <c r="J103" i="20"/>
  <c r="K103" i="20"/>
  <c r="V107" i="20"/>
  <c r="Q107" i="20"/>
  <c r="Y107" i="20"/>
  <c r="P107" i="20"/>
  <c r="R107" i="20"/>
  <c r="L107" i="20"/>
  <c r="D107" i="20"/>
  <c r="O107" i="20"/>
  <c r="K107" i="20"/>
  <c r="C107" i="20"/>
  <c r="G107" i="20"/>
  <c r="F107" i="20"/>
  <c r="X107" i="20"/>
  <c r="E107" i="20"/>
  <c r="W107" i="20"/>
  <c r="U107" i="20"/>
  <c r="M107" i="20"/>
  <c r="I107" i="20"/>
  <c r="H107" i="20"/>
  <c r="T107" i="20"/>
  <c r="S107" i="20"/>
  <c r="J107" i="20"/>
  <c r="T111" i="20"/>
  <c r="R111" i="20"/>
  <c r="X111" i="20"/>
  <c r="W111" i="20"/>
  <c r="O111" i="20"/>
  <c r="H111" i="20"/>
  <c r="G111" i="20"/>
  <c r="V111" i="20"/>
  <c r="E111" i="20"/>
  <c r="C111" i="20"/>
  <c r="U111" i="20"/>
  <c r="D111" i="20"/>
  <c r="S111" i="20"/>
  <c r="M111" i="20"/>
  <c r="Q111" i="20"/>
  <c r="L111" i="20"/>
  <c r="P111" i="20"/>
  <c r="K111" i="20"/>
  <c r="J111" i="20"/>
  <c r="Y111" i="20"/>
  <c r="I111" i="20"/>
  <c r="F111" i="20"/>
  <c r="X115" i="20"/>
  <c r="P115" i="20"/>
  <c r="V115" i="20"/>
  <c r="W115" i="20"/>
  <c r="L115" i="20"/>
  <c r="U115" i="20"/>
  <c r="K115" i="20"/>
  <c r="C115" i="20"/>
  <c r="E115" i="20"/>
  <c r="D115" i="20"/>
  <c r="R115" i="20"/>
  <c r="F115" i="20"/>
  <c r="Q115" i="20"/>
  <c r="O115" i="20"/>
  <c r="M115" i="20"/>
  <c r="J115" i="20"/>
  <c r="H115" i="20"/>
  <c r="T115" i="20"/>
  <c r="S115" i="20"/>
  <c r="I115" i="20"/>
  <c r="G115" i="20"/>
  <c r="Y115" i="20"/>
  <c r="T119" i="20"/>
  <c r="R119" i="20"/>
  <c r="V119" i="20"/>
  <c r="H119" i="20"/>
  <c r="U119" i="20"/>
  <c r="G119" i="20"/>
  <c r="Y119" i="20"/>
  <c r="M119" i="20"/>
  <c r="C119" i="20"/>
  <c r="X119" i="20"/>
  <c r="L119" i="20"/>
  <c r="D119" i="20"/>
  <c r="W119" i="20"/>
  <c r="K119" i="20"/>
  <c r="S119" i="20"/>
  <c r="J119" i="20"/>
  <c r="O119" i="20"/>
  <c r="E119" i="20"/>
  <c r="P119" i="20"/>
  <c r="Q119" i="20"/>
  <c r="I119" i="20"/>
  <c r="F119" i="20"/>
  <c r="X123" i="20"/>
  <c r="P123" i="20"/>
  <c r="V123" i="20"/>
  <c r="T123" i="20"/>
  <c r="L123" i="20"/>
  <c r="D123" i="20"/>
  <c r="S123" i="20"/>
  <c r="K123" i="20"/>
  <c r="C123" i="20"/>
  <c r="Y123" i="20"/>
  <c r="M123" i="20"/>
  <c r="W123" i="20"/>
  <c r="J123" i="20"/>
  <c r="R123" i="20"/>
  <c r="O123" i="20"/>
  <c r="U123" i="20"/>
  <c r="Q123" i="20"/>
  <c r="I123" i="20"/>
  <c r="H123" i="20"/>
  <c r="F123" i="20"/>
  <c r="E123" i="20"/>
  <c r="G123" i="20"/>
  <c r="T127" i="20"/>
  <c r="R127" i="20"/>
  <c r="S127" i="20"/>
  <c r="H127" i="20"/>
  <c r="Q127" i="20"/>
  <c r="G127" i="20"/>
  <c r="W127" i="20"/>
  <c r="K127" i="20"/>
  <c r="V127" i="20"/>
  <c r="J127" i="20"/>
  <c r="P127" i="20"/>
  <c r="L127" i="20"/>
  <c r="I127" i="20"/>
  <c r="F127" i="20"/>
  <c r="O127" i="20"/>
  <c r="M127" i="20"/>
  <c r="X127" i="20"/>
  <c r="D127" i="20"/>
  <c r="Y127" i="20"/>
  <c r="U127" i="20"/>
  <c r="E127" i="20"/>
  <c r="C127" i="20"/>
  <c r="X131" i="20"/>
  <c r="P131" i="20"/>
  <c r="V131" i="20"/>
  <c r="F131" i="20"/>
  <c r="R131" i="20"/>
  <c r="I131" i="20"/>
  <c r="Q131" i="20"/>
  <c r="H131" i="20"/>
  <c r="U131" i="20"/>
  <c r="C131" i="20"/>
  <c r="T131" i="20"/>
  <c r="M131" i="20"/>
  <c r="D131" i="20"/>
  <c r="Y131" i="20"/>
  <c r="W131" i="20"/>
  <c r="L131" i="20"/>
  <c r="K131" i="20"/>
  <c r="J131" i="20"/>
  <c r="G131" i="20"/>
  <c r="S131" i="20"/>
  <c r="O131" i="20"/>
  <c r="E131" i="20"/>
  <c r="T97" i="20"/>
  <c r="Q97" i="20"/>
  <c r="Y97" i="20"/>
  <c r="P97" i="20"/>
  <c r="R97" i="20"/>
  <c r="O97" i="20"/>
  <c r="X97" i="20"/>
  <c r="G97" i="20"/>
  <c r="V97" i="20"/>
  <c r="E97" i="20"/>
  <c r="U97" i="20"/>
  <c r="D97" i="20"/>
  <c r="S97" i="20"/>
  <c r="W97" i="20"/>
  <c r="F97" i="20"/>
  <c r="M97" i="20"/>
  <c r="L97" i="20"/>
  <c r="J97" i="20"/>
  <c r="H97" i="20"/>
  <c r="K97" i="20"/>
  <c r="I97" i="20"/>
  <c r="C97" i="20"/>
  <c r="T105" i="20"/>
  <c r="U105" i="20"/>
  <c r="S105" i="20"/>
  <c r="O105" i="20"/>
  <c r="J105" i="20"/>
  <c r="Y105" i="20"/>
  <c r="I105" i="20"/>
  <c r="R105" i="20"/>
  <c r="G105" i="20"/>
  <c r="C105" i="20"/>
  <c r="Q105" i="20"/>
  <c r="F105" i="20"/>
  <c r="P105" i="20"/>
  <c r="E105" i="20"/>
  <c r="D105" i="20"/>
  <c r="M105" i="20"/>
  <c r="V105" i="20"/>
  <c r="X105" i="20"/>
  <c r="K105" i="20"/>
  <c r="H105" i="20"/>
  <c r="L105" i="20"/>
  <c r="W105" i="20"/>
  <c r="R117" i="20"/>
  <c r="X117" i="20"/>
  <c r="P117" i="20"/>
  <c r="V117" i="20"/>
  <c r="F117" i="20"/>
  <c r="U117" i="20"/>
  <c r="M117" i="20"/>
  <c r="E117" i="20"/>
  <c r="S117" i="20"/>
  <c r="C117" i="20"/>
  <c r="Q117" i="20"/>
  <c r="L117" i="20"/>
  <c r="J117" i="20"/>
  <c r="H117" i="20"/>
  <c r="G117" i="20"/>
  <c r="D117" i="20"/>
  <c r="I117" i="20"/>
  <c r="Y117" i="20"/>
  <c r="K117" i="20"/>
  <c r="W117" i="20"/>
  <c r="T117" i="20"/>
  <c r="O117" i="20"/>
  <c r="Q61" i="13"/>
  <c r="D61" i="13"/>
  <c r="O61" i="13"/>
  <c r="J61" i="13"/>
  <c r="U61" i="13"/>
  <c r="K61" i="13"/>
  <c r="P61" i="13"/>
  <c r="H61" i="13"/>
  <c r="N61" i="13"/>
  <c r="G61" i="13"/>
  <c r="R61" i="13"/>
  <c r="I61" i="13"/>
  <c r="E61" i="13"/>
  <c r="M61" i="13"/>
  <c r="F61" i="13"/>
  <c r="C61" i="13"/>
  <c r="T61" i="13"/>
  <c r="S61" i="13"/>
  <c r="S100" i="20"/>
  <c r="U100" i="20"/>
  <c r="T100" i="20"/>
  <c r="V100" i="20"/>
  <c r="I100" i="20"/>
  <c r="R100" i="20"/>
  <c r="H100" i="20"/>
  <c r="Y100" i="20"/>
  <c r="J100" i="20"/>
  <c r="W100" i="20"/>
  <c r="F100" i="20"/>
  <c r="Q100" i="20"/>
  <c r="E100" i="20"/>
  <c r="P100" i="20"/>
  <c r="X100" i="20"/>
  <c r="G100" i="20"/>
  <c r="D100" i="20"/>
  <c r="O100" i="20"/>
  <c r="M100" i="20"/>
  <c r="K100" i="20"/>
  <c r="C100" i="20"/>
  <c r="L100" i="20"/>
  <c r="W104" i="20"/>
  <c r="O104" i="20"/>
  <c r="V104" i="20"/>
  <c r="U104" i="20"/>
  <c r="M104" i="20"/>
  <c r="E104" i="20"/>
  <c r="Y104" i="20"/>
  <c r="L104" i="20"/>
  <c r="D104" i="20"/>
  <c r="P104" i="20"/>
  <c r="H104" i="20"/>
  <c r="F104" i="20"/>
  <c r="C104" i="20"/>
  <c r="G104" i="20"/>
  <c r="X104" i="20"/>
  <c r="T104" i="20"/>
  <c r="K104" i="20"/>
  <c r="Q104" i="20"/>
  <c r="S104" i="20"/>
  <c r="J104" i="20"/>
  <c r="R104" i="20"/>
  <c r="I104" i="20"/>
  <c r="U108" i="20"/>
  <c r="S108" i="20"/>
  <c r="Y108" i="20"/>
  <c r="O108" i="20"/>
  <c r="X108" i="20"/>
  <c r="R108" i="20"/>
  <c r="I108" i="20"/>
  <c r="Q108" i="20"/>
  <c r="H108" i="20"/>
  <c r="T108" i="20"/>
  <c r="F108" i="20"/>
  <c r="D108" i="20"/>
  <c r="M108" i="20"/>
  <c r="C108" i="20"/>
  <c r="L108" i="20"/>
  <c r="P108" i="20"/>
  <c r="E108" i="20"/>
  <c r="V108" i="20"/>
  <c r="K108" i="20"/>
  <c r="J108" i="20"/>
  <c r="W108" i="20"/>
  <c r="G108" i="20"/>
  <c r="Y112" i="20"/>
  <c r="Q112" i="20"/>
  <c r="W112" i="20"/>
  <c r="O112" i="20"/>
  <c r="X112" i="20"/>
  <c r="V112" i="20"/>
  <c r="R112" i="20"/>
  <c r="M112" i="20"/>
  <c r="E112" i="20"/>
  <c r="P112" i="20"/>
  <c r="L112" i="20"/>
  <c r="D112" i="20"/>
  <c r="F112" i="20"/>
  <c r="K112" i="20"/>
  <c r="U112" i="20"/>
  <c r="J112" i="20"/>
  <c r="C112" i="20"/>
  <c r="I112" i="20"/>
  <c r="S112" i="20"/>
  <c r="H112" i="20"/>
  <c r="T112" i="20"/>
  <c r="G112" i="20"/>
  <c r="U116" i="20"/>
  <c r="S116" i="20"/>
  <c r="W116" i="20"/>
  <c r="I116" i="20"/>
  <c r="V116" i="20"/>
  <c r="H116" i="20"/>
  <c r="P116" i="20"/>
  <c r="D116" i="20"/>
  <c r="O116" i="20"/>
  <c r="M116" i="20"/>
  <c r="C116" i="20"/>
  <c r="Y116" i="20"/>
  <c r="G116" i="20"/>
  <c r="T116" i="20"/>
  <c r="R116" i="20"/>
  <c r="Q116" i="20"/>
  <c r="X116" i="20"/>
  <c r="F116" i="20"/>
  <c r="E116" i="20"/>
  <c r="L116" i="20"/>
  <c r="J116" i="20"/>
  <c r="K116" i="20"/>
  <c r="Y120" i="20"/>
  <c r="Q120" i="20"/>
  <c r="W120" i="20"/>
  <c r="O120" i="20"/>
  <c r="U120" i="20"/>
  <c r="M120" i="20"/>
  <c r="E120" i="20"/>
  <c r="T120" i="20"/>
  <c r="L120" i="20"/>
  <c r="D120" i="20"/>
  <c r="K120" i="20"/>
  <c r="S120" i="20"/>
  <c r="G120" i="20"/>
  <c r="P120" i="20"/>
  <c r="C120" i="20"/>
  <c r="R120" i="20"/>
  <c r="F120" i="20"/>
  <c r="X120" i="20"/>
  <c r="H120" i="20"/>
  <c r="J120" i="20"/>
  <c r="I120" i="20"/>
  <c r="V120" i="20"/>
  <c r="U124" i="20"/>
  <c r="S124" i="20"/>
  <c r="T124" i="20"/>
  <c r="I124" i="20"/>
  <c r="R124" i="20"/>
  <c r="H124" i="20"/>
  <c r="L124" i="20"/>
  <c r="Y124" i="20"/>
  <c r="K124" i="20"/>
  <c r="O124" i="20"/>
  <c r="E124" i="20"/>
  <c r="X124" i="20"/>
  <c r="M124" i="20"/>
  <c r="D124" i="20"/>
  <c r="C124" i="20"/>
  <c r="W124" i="20"/>
  <c r="G124" i="20"/>
  <c r="F124" i="20"/>
  <c r="V124" i="20"/>
  <c r="Q124" i="20"/>
  <c r="J124" i="20"/>
  <c r="P124" i="20"/>
  <c r="Y128" i="20"/>
  <c r="Q128" i="20"/>
  <c r="W128" i="20"/>
  <c r="O128" i="20"/>
  <c r="G128" i="20"/>
  <c r="S128" i="20"/>
  <c r="E128" i="20"/>
  <c r="R128" i="20"/>
  <c r="M128" i="20"/>
  <c r="D128" i="20"/>
  <c r="K128" i="20"/>
  <c r="X128" i="20"/>
  <c r="J128" i="20"/>
  <c r="C128" i="20"/>
  <c r="T128" i="20"/>
  <c r="P128" i="20"/>
  <c r="V128" i="20"/>
  <c r="U128" i="20"/>
  <c r="L128" i="20"/>
  <c r="H128" i="20"/>
  <c r="I128" i="20"/>
  <c r="F128" i="20"/>
  <c r="U132" i="20"/>
  <c r="S132" i="20"/>
  <c r="K132" i="20"/>
  <c r="C132" i="20"/>
  <c r="Q132" i="20"/>
  <c r="G132" i="20"/>
  <c r="P132" i="20"/>
  <c r="F132" i="20"/>
  <c r="X132" i="20"/>
  <c r="D132" i="20"/>
  <c r="W132" i="20"/>
  <c r="T132" i="20"/>
  <c r="I132" i="20"/>
  <c r="R132" i="20"/>
  <c r="H132" i="20"/>
  <c r="O132" i="20"/>
  <c r="E132" i="20"/>
  <c r="V132" i="20"/>
  <c r="M132" i="20"/>
  <c r="L132" i="20"/>
  <c r="J132" i="20"/>
  <c r="Y132" i="20"/>
  <c r="J81" i="13"/>
  <c r="W96" i="20"/>
  <c r="S96" i="20"/>
  <c r="O96" i="20"/>
  <c r="V96" i="20"/>
  <c r="R96" i="20"/>
  <c r="M96" i="20"/>
  <c r="I96" i="20"/>
  <c r="Y96" i="20"/>
  <c r="U96" i="20"/>
  <c r="Q96" i="20"/>
  <c r="L96" i="20"/>
  <c r="H96" i="20"/>
  <c r="D96" i="20"/>
  <c r="J96" i="20"/>
  <c r="F96" i="20"/>
  <c r="X96" i="20"/>
  <c r="T96" i="20"/>
  <c r="P96" i="20"/>
  <c r="K96" i="20"/>
  <c r="G96" i="20"/>
  <c r="C96" i="20"/>
  <c r="E96" i="20"/>
  <c r="R60" i="13"/>
  <c r="N60" i="13"/>
  <c r="J60" i="13"/>
  <c r="F60" i="13"/>
  <c r="U60" i="13"/>
  <c r="Q60" i="13"/>
  <c r="M60" i="13"/>
  <c r="I60" i="13"/>
  <c r="E60" i="13"/>
  <c r="T60" i="13"/>
  <c r="P60" i="13"/>
  <c r="H60" i="13"/>
  <c r="D60" i="13"/>
  <c r="S60" i="13"/>
  <c r="O60" i="13"/>
  <c r="K60" i="13"/>
  <c r="G60" i="13"/>
  <c r="C60" i="13"/>
  <c r="G81" i="13"/>
  <c r="U59" i="13"/>
  <c r="M59" i="13"/>
  <c r="F30" i="13"/>
  <c r="E46" i="20"/>
  <c r="B11" i="23" s="1"/>
  <c r="U95" i="20"/>
  <c r="I136" i="20"/>
  <c r="P95" i="20"/>
  <c r="D136" i="20"/>
  <c r="T95" i="20"/>
  <c r="H136" i="20"/>
  <c r="X95" i="20"/>
  <c r="L136" i="20"/>
  <c r="Q95" i="20"/>
  <c r="E136" i="20"/>
  <c r="J136" i="20"/>
  <c r="S59" i="13"/>
  <c r="F136" i="20"/>
  <c r="K136" i="20"/>
  <c r="N59" i="13"/>
  <c r="D81" i="13"/>
  <c r="R59" i="13"/>
  <c r="H81" i="13"/>
  <c r="Y95" i="20"/>
  <c r="M136" i="20"/>
  <c r="G136" i="20"/>
  <c r="C136" i="20"/>
  <c r="P59" i="13"/>
  <c r="F81" i="13"/>
  <c r="E81" i="13"/>
  <c r="B8" i="23" l="1" a="1"/>
  <c r="B8" i="23" s="1"/>
  <c r="Q79" i="13"/>
  <c r="I79" i="13"/>
  <c r="M79" i="13"/>
  <c r="D79" i="13"/>
  <c r="F79" i="13"/>
  <c r="K79" i="13"/>
  <c r="J79" i="13"/>
  <c r="E79" i="13"/>
  <c r="M134" i="20"/>
  <c r="D134" i="20"/>
  <c r="L134" i="20"/>
  <c r="C134" i="20"/>
  <c r="H134" i="20"/>
  <c r="E134" i="20"/>
  <c r="G134" i="20"/>
  <c r="I134" i="20"/>
  <c r="K134" i="20"/>
  <c r="H79" i="13"/>
  <c r="O79" i="13"/>
  <c r="N79" i="13"/>
  <c r="F134" i="20"/>
  <c r="V134" i="20"/>
  <c r="Q134" i="20"/>
  <c r="C79" i="13"/>
  <c r="T79" i="13"/>
  <c r="W134" i="20"/>
  <c r="R134" i="20"/>
  <c r="X134" i="20"/>
  <c r="G79" i="13"/>
  <c r="P79" i="13"/>
  <c r="S79" i="13"/>
  <c r="U79" i="13"/>
  <c r="S134" i="20"/>
  <c r="Y134" i="20"/>
  <c r="T134" i="20"/>
  <c r="R79" i="13"/>
  <c r="J134" i="20"/>
  <c r="O134" i="20"/>
  <c r="U134" i="20"/>
  <c r="P134" i="20"/>
  <c r="G83" i="13" l="1"/>
  <c r="D83" i="13"/>
  <c r="K83" i="13"/>
  <c r="H138" i="20"/>
  <c r="B9" i="23"/>
  <c r="B10" i="23"/>
  <c r="E83" i="13"/>
  <c r="K138" i="20"/>
  <c r="C83" i="13"/>
  <c r="L138" i="20"/>
  <c r="I138" i="20"/>
  <c r="J83" i="13"/>
  <c r="F138" i="20"/>
  <c r="E138" i="20"/>
  <c r="I83" i="13"/>
  <c r="M138" i="20"/>
  <c r="D138" i="20"/>
  <c r="H83" i="13"/>
  <c r="F83" i="13"/>
  <c r="G138" i="20"/>
  <c r="J138" i="20"/>
  <c r="C138" i="20"/>
  <c r="B5" i="23" l="1"/>
  <c r="B22" i="23" s="1"/>
</calcChain>
</file>

<file path=xl/comments1.xml><?xml version="1.0" encoding="utf-8"?>
<comments xmlns="http://schemas.openxmlformats.org/spreadsheetml/2006/main">
  <authors>
    <author>Francois Botha</author>
  </authors>
  <commentList>
    <comment ref="T1" authorId="0" shapeId="0">
      <text>
        <r>
          <rPr>
            <b/>
            <sz val="8"/>
            <color rgb="FF000000"/>
            <rFont val="Tahoma"/>
            <family val="2"/>
          </rPr>
          <t>Francois Botha:</t>
        </r>
        <r>
          <rPr>
            <sz val="8"/>
            <color rgb="FF000000"/>
            <rFont val="Tahoma"/>
            <family val="2"/>
          </rPr>
          <t xml:space="preserve">
UnderlyingBond (new method) shocks the YTM of the applicable bond and bootstraps a new yield curve which is applied to the liabilities.
MonthlyEntry (old method) shocks a single entry on the yield curve and applies it to both liabilities and bond valuation.</t>
        </r>
      </text>
    </comment>
  </commentList>
</comments>
</file>

<file path=xl/sharedStrings.xml><?xml version="1.0" encoding="utf-8"?>
<sst xmlns="http://schemas.openxmlformats.org/spreadsheetml/2006/main" count="325" uniqueCount="140">
  <si>
    <t>Calculation</t>
  </si>
  <si>
    <t>Portfolio</t>
  </si>
  <si>
    <t>Valuation date</t>
  </si>
  <si>
    <t>Assets effective date</t>
  </si>
  <si>
    <t>Date calculated</t>
  </si>
  <si>
    <t>BuildupStep</t>
  </si>
  <si>
    <t>Row Labels</t>
  </si>
  <si>
    <t>Sum of Liability</t>
  </si>
  <si>
    <t>Grand Total</t>
  </si>
  <si>
    <t>Column Labels</t>
  </si>
  <si>
    <t>Scheme</t>
  </si>
  <si>
    <t>(All)</t>
  </si>
  <si>
    <t>Number of schemes</t>
  </si>
  <si>
    <t>ValuationDate</t>
  </si>
  <si>
    <t>PortfolioName</t>
  </si>
  <si>
    <t>SchemeGroup</t>
  </si>
  <si>
    <t>Liability</t>
  </si>
  <si>
    <t>ChangeInLiability</t>
  </si>
  <si>
    <t>DateCalculated</t>
  </si>
  <si>
    <t>Description</t>
  </si>
  <si>
    <t>Calculation_Id</t>
  </si>
  <si>
    <t>Username</t>
  </si>
  <si>
    <t>EffectiveDate</t>
  </si>
  <si>
    <t>Portfolio_Id</t>
  </si>
  <si>
    <t>BondCode</t>
  </si>
  <si>
    <t>NominalValue</t>
  </si>
  <si>
    <t>IssueDate</t>
  </si>
  <si>
    <t>MaturityDate</t>
  </si>
  <si>
    <t>CouponRate</t>
  </si>
  <si>
    <t>CouponsPerYear</t>
  </si>
  <si>
    <t>YieldToMaturity</t>
  </si>
  <si>
    <t>PaymentTiming</t>
  </si>
  <si>
    <t>IsFixedRate</t>
  </si>
  <si>
    <t>Type</t>
  </si>
  <si>
    <t>Code</t>
  </si>
  <si>
    <t>Underlying</t>
  </si>
  <si>
    <t>Security_Id</t>
  </si>
  <si>
    <t>AssetsEffectiveDate</t>
  </si>
  <si>
    <t>AssetCode</t>
  </si>
  <si>
    <t>BucketDate</t>
  </si>
  <si>
    <t>RandsPerPoint</t>
  </si>
  <si>
    <t>ShockMethod</t>
  </si>
  <si>
    <t>RecommendedTrade</t>
  </si>
  <si>
    <t>BondType</t>
  </si>
  <si>
    <t>CurveType</t>
  </si>
  <si>
    <t>ShockDate</t>
  </si>
  <si>
    <t>LiabilityRandsPerPoint</t>
  </si>
  <si>
    <t>BaseRandsPerPoint</t>
  </si>
  <si>
    <t>CurrentHoldings</t>
  </si>
  <si>
    <t>NetRandsPerPointRequired</t>
  </si>
  <si>
    <t>NotionalsPerR100</t>
  </si>
  <si>
    <t>HedgeDV01</t>
  </si>
  <si>
    <t>NotionalsPerR1</t>
  </si>
  <si>
    <t>LatestClosePrice</t>
  </si>
  <si>
    <t>Price</t>
  </si>
  <si>
    <t>Hedge detail - nominal bonds</t>
  </si>
  <si>
    <t>Current holdings per bond</t>
  </si>
  <si>
    <t>Current holdings</t>
  </si>
  <si>
    <t>Recommended trade</t>
  </si>
  <si>
    <t>Position after trade</t>
  </si>
  <si>
    <t>Total</t>
  </si>
  <si>
    <t>Rands per point for each bond (per R1 notional)</t>
  </si>
  <si>
    <t>Rands per point</t>
  </si>
  <si>
    <t>Total rands per point from recommended trade</t>
  </si>
  <si>
    <t>Liability RPP</t>
  </si>
  <si>
    <t>Check</t>
  </si>
  <si>
    <t>Hedge detail - inflation linked bonds</t>
  </si>
  <si>
    <t>Sum of ZeroRate</t>
  </si>
  <si>
    <t>(blank)</t>
  </si>
  <si>
    <t>ShockBond</t>
  </si>
  <si>
    <t>CurveDate</t>
  </si>
  <si>
    <t>ZeroRate</t>
  </si>
  <si>
    <t>Id</t>
  </si>
  <si>
    <t>Name</t>
  </si>
  <si>
    <t>DSSCode</t>
  </si>
  <si>
    <t>Checks</t>
  </si>
  <si>
    <t>Hedges</t>
  </si>
  <si>
    <t>Nominal hedges</t>
  </si>
  <si>
    <t>Real hedges</t>
  </si>
  <si>
    <t>Liability RPPs</t>
  </si>
  <si>
    <t>Total Bond RPPs</t>
  </si>
  <si>
    <t>Required RPPs</t>
  </si>
  <si>
    <t>Recommended Trades</t>
  </si>
  <si>
    <t>Total error</t>
  </si>
  <si>
    <t>FictionalTradeNominalValue</t>
  </si>
  <si>
    <t>Nominal</t>
  </si>
  <si>
    <t>Real</t>
  </si>
  <si>
    <t>Fictional trade</t>
  </si>
  <si>
    <t>Total rands per point that we have (including fictional trade)</t>
  </si>
  <si>
    <t>FictionalTradeRandsPerPoint</t>
  </si>
  <si>
    <t>CurrentHoldingsRandsPerPoint</t>
  </si>
  <si>
    <t>Calculation_id</t>
  </si>
  <si>
    <t>SchemeName</t>
  </si>
  <si>
    <t>RequiredAssets</t>
  </si>
  <si>
    <t>RequiredCPIBonds</t>
  </si>
  <si>
    <t>RequiredNominalBonds</t>
  </si>
  <si>
    <t>Cash</t>
  </si>
  <si>
    <t>IncludeInLiabilityReporting</t>
  </si>
  <si>
    <t>TRUE</t>
  </si>
  <si>
    <t>AdditionalPreliminaryLiability</t>
  </si>
  <si>
    <t>Additional preliminary liability</t>
  </si>
  <si>
    <t>Main liability</t>
  </si>
  <si>
    <t>Change in main liability</t>
  </si>
  <si>
    <t>SchemeId</t>
  </si>
  <si>
    <t>Days</t>
  </si>
  <si>
    <t>Sum of NotionalsPerR1</t>
  </si>
  <si>
    <t>Sum of Price</t>
  </si>
  <si>
    <t>(blank) Total</t>
  </si>
  <si>
    <t>StressedDifference</t>
  </si>
  <si>
    <t>SecurityValue</t>
  </si>
  <si>
    <t>StressType</t>
  </si>
  <si>
    <t>LowerBound</t>
  </si>
  <si>
    <t>UpperBound</t>
  </si>
  <si>
    <t>Increment</t>
  </si>
  <si>
    <t>Step</t>
  </si>
  <si>
    <t>IncreaseDate</t>
  </si>
  <si>
    <t>IncreaseRate</t>
  </si>
  <si>
    <t>IncreaseType</t>
  </si>
  <si>
    <t>DeclarationEffectiveDate</t>
  </si>
  <si>
    <t>KnownIncrease</t>
  </si>
  <si>
    <t>Stress</t>
  </si>
  <si>
    <t>Values</t>
  </si>
  <si>
    <t>Sum of Stress</t>
  </si>
  <si>
    <t>P</t>
  </si>
  <si>
    <t>N</t>
  </si>
  <si>
    <t>StressedMarketValue</t>
  </si>
  <si>
    <t>Sum of StressedMarketValue</t>
  </si>
  <si>
    <t>CalculationId</t>
  </si>
  <si>
    <t>LiabilityRPP</t>
  </si>
  <si>
    <t>PillarRandsPerPoint</t>
  </si>
  <si>
    <t>RequiredHoldings</t>
  </si>
  <si>
    <t>StressedAssetsRPP</t>
  </si>
  <si>
    <t>Trade</t>
  </si>
  <si>
    <t>StressApplied</t>
  </si>
  <si>
    <t>StressedPrice</t>
  </si>
  <si>
    <t>CashValue</t>
  </si>
  <si>
    <t>ChangeInCashValue</t>
  </si>
  <si>
    <t>ZeroStressCashValue</t>
  </si>
  <si>
    <t>Sum of ChangeInCashValue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</si>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</sst>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43" formatCode="_ * #,##0.00_ ;_ * \-#,##0.00_ ;_ * &quot;-&quot;??_ ;_ @_ "/>
    <numFmt numFmtId="164" formatCode="yyyy/mm/dd;@"/>
    <numFmt numFmtId="165" formatCode="_ * #,##0.00000000_ ;_ * \-#,##0.00000000_ ;_ * &quot;-&quot;????????_ ;_ @_ "/>
    <numFmt numFmtId="166" formatCode="yyyy/mm/dd\ hh:mm:ss;@"/>
    <numFmt numFmtId="167" formatCode="#,##0.000000000"/>
    <numFmt numFmtId="168" formatCode="yyyy\-mm\-dd"/>
    <numFmt numFmtId="169" formatCode="#,##0.0000"/>
    <numFmt numFmtId="170" formatCode="0.0000%"/>
    <numFmt numFmtId="171" formatCode="0.000000%"/>
    <numFmt numFmtId="172" formatCode="#,##0.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  <font>
      <b/>
      <sz val="11"/>
      <color rgb="FFC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3">
    <xf numFmtId="0" fontId="0" fillId="0" borderId="0" xfId="0"/>
    <xf numFmtId="0" fontId="0" fillId="0" borderId="0" xfId="0" pivotButton="1"/>
    <xf numFmtId="3" fontId="0" fillId="0" borderId="0" xfId="0" applyNumberFormat="1"/>
    <xf numFmtId="3" fontId="0" fillId="0" borderId="0" xfId="0" applyNumberFormat="1" applyAlignment="1">
      <alignment horizontal="left"/>
    </xf>
    <xf numFmtId="3" fontId="0" fillId="0" borderId="0" xfId="0" pivotButton="1" applyNumberFormat="1"/>
    <xf numFmtId="0" fontId="0" fillId="0" borderId="0" xfId="0"/>
    <xf numFmtId="0" fontId="0" fillId="0" borderId="0" xfId="0" applyNumberFormat="1" applyFill="1" applyAlignment="1" applyProtection="1"/>
    <xf numFmtId="0" fontId="9" fillId="5" borderId="4" xfId="0" applyNumberFormat="1" applyFont="1" applyFill="1" applyBorder="1" applyAlignment="1" applyProtection="1"/>
    <xf numFmtId="14" fontId="9" fillId="5" borderId="4" xfId="0" applyNumberFormat="1" applyFont="1" applyFill="1" applyBorder="1" applyAlignment="1" applyProtection="1"/>
    <xf numFmtId="166" fontId="9" fillId="5" borderId="4" xfId="0" applyNumberFormat="1" applyFont="1" applyFill="1" applyBorder="1" applyAlignment="1" applyProtection="1"/>
    <xf numFmtId="3" fontId="0" fillId="0" borderId="0" xfId="0" applyNumberFormat="1" applyFill="1" applyAlignment="1" applyProtection="1"/>
    <xf numFmtId="164" fontId="0" fillId="0" borderId="0" xfId="0" applyNumberFormat="1" applyFill="1" applyAlignment="1" applyProtection="1"/>
    <xf numFmtId="4" fontId="0" fillId="0" borderId="0" xfId="0" applyNumberFormat="1" applyFill="1" applyAlignment="1" applyProtection="1"/>
    <xf numFmtId="166" fontId="0" fillId="0" borderId="0" xfId="0" applyNumberFormat="1" applyFill="1" applyAlignment="1" applyProtection="1"/>
    <xf numFmtId="14" fontId="0" fillId="0" borderId="0" xfId="0" applyNumberFormat="1" applyFill="1" applyAlignment="1" applyProtection="1"/>
    <xf numFmtId="22" fontId="0" fillId="0" borderId="0" xfId="0" applyNumberFormat="1" applyFill="1" applyAlignment="1" applyProtection="1"/>
    <xf numFmtId="10" fontId="0" fillId="0" borderId="0" xfId="0" applyNumberFormat="1" applyFill="1" applyAlignment="1" applyProtection="1"/>
    <xf numFmtId="3" fontId="16" fillId="0" borderId="0" xfId="0" applyNumberFormat="1" applyFont="1" applyFill="1" applyAlignment="1" applyProtection="1"/>
    <xf numFmtId="0" fontId="3" fillId="0" borderId="1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/>
    <xf numFmtId="3" fontId="4" fillId="0" borderId="2" xfId="0" applyNumberFormat="1" applyFont="1" applyFill="1" applyBorder="1" applyAlignment="1" applyProtection="1"/>
    <xf numFmtId="0" fontId="16" fillId="33" borderId="10" xfId="0" applyNumberFormat="1" applyFont="1" applyFill="1" applyBorder="1" applyAlignment="1" applyProtection="1"/>
    <xf numFmtId="0" fontId="16" fillId="0" borderId="13" xfId="0" applyNumberFormat="1" applyFont="1" applyFill="1" applyBorder="1" applyAlignment="1" applyProtection="1"/>
    <xf numFmtId="0" fontId="0" fillId="0" borderId="11" xfId="0" applyNumberFormat="1" applyFill="1" applyBorder="1" applyAlignment="1" applyProtection="1"/>
    <xf numFmtId="3" fontId="16" fillId="0" borderId="11" xfId="0" applyNumberFormat="1" applyFont="1" applyFill="1" applyBorder="1" applyAlignment="1" applyProtection="1"/>
    <xf numFmtId="0" fontId="4" fillId="0" borderId="2" xfId="0" applyNumberFormat="1" applyFont="1" applyFill="1" applyBorder="1" applyAlignment="1" applyProtection="1">
      <alignment horizontal="left"/>
    </xf>
    <xf numFmtId="164" fontId="4" fillId="0" borderId="2" xfId="0" applyNumberFormat="1" applyFont="1" applyFill="1" applyBorder="1" applyAlignment="1" applyProtection="1"/>
    <xf numFmtId="43" fontId="0" fillId="0" borderId="0" xfId="0" applyNumberFormat="1" applyFill="1" applyAlignment="1" applyProtection="1"/>
    <xf numFmtId="41" fontId="0" fillId="0" borderId="0" xfId="0" applyNumberFormat="1" applyFill="1" applyAlignment="1" applyProtection="1"/>
    <xf numFmtId="4" fontId="16" fillId="0" borderId="11" xfId="0" applyNumberFormat="1" applyFont="1" applyFill="1" applyBorder="1" applyAlignment="1" applyProtection="1"/>
    <xf numFmtId="4" fontId="0" fillId="0" borderId="11" xfId="0" applyNumberFormat="1" applyFill="1" applyBorder="1" applyAlignment="1" applyProtection="1"/>
    <xf numFmtId="0" fontId="18" fillId="0" borderId="0" xfId="0" applyNumberFormat="1" applyFont="1" applyFill="1" applyAlignment="1" applyProtection="1">
      <alignment horizontal="right"/>
    </xf>
    <xf numFmtId="41" fontId="14" fillId="0" borderId="0" xfId="0" applyNumberFormat="1" applyFont="1" applyFill="1" applyAlignment="1" applyProtection="1"/>
    <xf numFmtId="0" fontId="16" fillId="33" borderId="0" xfId="0" applyNumberFormat="1" applyFont="1" applyFill="1" applyAlignment="1" applyProtection="1"/>
    <xf numFmtId="0" fontId="0" fillId="0" borderId="12" xfId="0" applyNumberFormat="1" applyFill="1" applyBorder="1" applyAlignment="1" applyProtection="1"/>
    <xf numFmtId="167" fontId="0" fillId="0" borderId="0" xfId="0" applyNumberFormat="1" applyFill="1" applyAlignment="1" applyProtection="1"/>
    <xf numFmtId="43" fontId="14" fillId="0" borderId="11" xfId="0" applyNumberFormat="1" applyFont="1" applyFill="1" applyBorder="1" applyAlignment="1" applyProtection="1"/>
    <xf numFmtId="0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NumberFormat="1" applyFill="1" applyAlignment="1" applyProtection="1"/>
    <xf numFmtId="165" fontId="0" fillId="0" borderId="0" xfId="0" applyNumberFormat="1"/>
    <xf numFmtId="0" fontId="0" fillId="0" borderId="0" xfId="0" pivotButton="1" applyBorder="1"/>
    <xf numFmtId="0" fontId="0" fillId="0" borderId="0" xfId="0" applyBorder="1"/>
    <xf numFmtId="164" fontId="0" fillId="0" borderId="0" xfId="0" applyNumberFormat="1" applyBorder="1"/>
    <xf numFmtId="3" fontId="0" fillId="0" borderId="0" xfId="0" applyNumberFormat="1" applyBorder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165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4" fontId="0" fillId="0" borderId="0" xfId="0" applyNumberFormat="1"/>
    <xf numFmtId="3" fontId="0" fillId="0" borderId="0" xfId="0" pivotButton="1" applyNumberFormat="1" applyAlignment="1">
      <alignment wrapText="1"/>
    </xf>
    <xf numFmtId="0" fontId="0" fillId="0" borderId="0" xfId="0" applyNumberFormat="1" applyFill="1" applyAlignment="1" applyProtection="1">
      <alignment wrapText="1"/>
    </xf>
    <xf numFmtId="3" fontId="0" fillId="0" borderId="0" xfId="0" applyNumberFormat="1" applyFill="1" applyAlignment="1" applyProtection="1">
      <alignment wrapText="1"/>
    </xf>
    <xf numFmtId="3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NumberFormat="1" applyFill="1" applyAlignment="1" applyProtection="1"/>
    <xf numFmtId="10" fontId="0" fillId="0" borderId="0" xfId="0" applyNumberFormat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21" fillId="0" borderId="0" xfId="0" applyNumberFormat="1" applyFont="1" applyFill="1" applyAlignment="1" applyProtection="1"/>
    <xf numFmtId="168" fontId="0" fillId="0" borderId="0" xfId="0" applyNumberFormat="1"/>
    <xf numFmtId="0" fontId="0" fillId="0" borderId="0" xfId="0" applyNumberFormat="1" applyFill="1" applyAlignment="1" applyProtection="1"/>
    <xf numFmtId="169" fontId="0" fillId="0" borderId="0" xfId="0" applyNumberFormat="1" applyFill="1" applyAlignment="1" applyProtection="1"/>
    <xf numFmtId="169" fontId="0" fillId="0" borderId="0" xfId="0" applyNumberFormat="1"/>
    <xf numFmtId="41" fontId="0" fillId="0" borderId="0" xfId="0" applyNumberFormat="1"/>
    <xf numFmtId="43" fontId="0" fillId="0" borderId="0" xfId="0" applyNumberFormat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170" fontId="0" fillId="0" borderId="0" xfId="0" applyNumberFormat="1" applyFill="1" applyAlignment="1" applyProtection="1"/>
    <xf numFmtId="170" fontId="0" fillId="0" borderId="0" xfId="0" applyNumberFormat="1"/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171" fontId="0" fillId="0" borderId="0" xfId="0" applyNumberFormat="1" applyFill="1" applyAlignment="1" applyProtection="1"/>
    <xf numFmtId="0" fontId="0" fillId="0" borderId="0" xfId="0" applyNumberFormat="1" applyFill="1" applyAlignment="1" applyProtection="1"/>
    <xf numFmtId="0" fontId="0" fillId="0" borderId="0" xfId="0" applyAlignment="1">
      <alignment horizontal="center"/>
    </xf>
    <xf numFmtId="14" fontId="0" fillId="0" borderId="0" xfId="0" applyNumberFormat="1"/>
    <xf numFmtId="172" fontId="0" fillId="0" borderId="0" xfId="0" applyNumberFormat="1"/>
    <xf numFmtId="0" fontId="3" fillId="0" borderId="1" xfId="0" applyNumberFormat="1" applyFont="1" applyFill="1" applyBorder="1" applyAlignment="1" applyProtection="1">
      <alignment horizontal="left"/>
    </xf>
    <xf numFmtId="0" fontId="4" fillId="0" borderId="2" xfId="0" applyNumberFormat="1" applyFont="1" applyFill="1" applyBorder="1" applyAlignment="1" applyProtection="1">
      <alignment horizontal="left"/>
    </xf>
    <xf numFmtId="0" fontId="0" fillId="0" borderId="0" xfId="0" applyNumberFormat="1" applyFill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57">
    <dxf>
      <numFmt numFmtId="14" formatCode="0.00%"/>
    </dxf>
    <dxf>
      <numFmt numFmtId="14" formatCode="0.00%"/>
    </dxf>
    <dxf>
      <numFmt numFmtId="3" formatCode="#,##0"/>
    </dxf>
    <dxf>
      <numFmt numFmtId="3" formatCode="#,##0"/>
    </dxf>
    <dxf>
      <border>
        <left/>
        <right/>
        <top/>
        <bottom/>
        <horizontal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numFmt numFmtId="3" formatCode="#,##0"/>
    </dxf>
    <dxf>
      <numFmt numFmtId="3" formatCode="#,##0"/>
    </dxf>
    <dxf>
      <numFmt numFmtId="165" formatCode="_ * #,##0.00000000_ ;_ * \-#,##0.00000000_ ;_ * &quot;-&quot;????????_ ;_ @_ "/>
    </dxf>
    <dxf>
      <numFmt numFmtId="165" formatCode="_ * #,##0.00000000_ ;_ * \-#,##0.00000000_ ;_ * &quot;-&quot;????????_ ;_ @_ 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wrapText="1" readingOrder="0"/>
    </dxf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wrapText="1" readingOrder="0"/>
    </dxf>
    <dxf>
      <alignment wrapText="1" readingOrder="0"/>
    </dxf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wrapText="1" readingOrder="0"/>
    </dxf>
    <dxf>
      <alignment wrapText="1" readingOrder="0"/>
    </dxf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wrapText="1" readingOrder="0"/>
    </dxf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wrapText="1" readingOrder="0"/>
    </dxf>
    <dxf>
      <alignment wrapText="1" readingOrder="0"/>
    </dxf>
    <dxf>
      <alignment horizontal="center" readingOrder="0"/>
    </dxf>
    <dxf>
      <numFmt numFmtId="4" formatCode="#,##0.00"/>
    </dxf>
    <dxf>
      <numFmt numFmtId="3" formatCode="#,##0"/>
    </dxf>
    <dxf>
      <numFmt numFmtId="3" formatCode="#,##0"/>
    </dxf>
    <dxf>
      <numFmt numFmtId="173" formatCode="0.0000000000000"/>
    </dxf>
    <dxf>
      <numFmt numFmtId="0" formatCode="General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wrapText="1" readingOrder="0"/>
    </dxf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wrapText="1" readingOrder="0"/>
    </dxf>
    <dxf>
      <alignment wrapText="1" readingOrder="0"/>
    </dxf>
    <dxf>
      <alignment horizontal="center" readingOrder="0"/>
    </dxf>
    <dxf>
      <numFmt numFmtId="3" formatCode="#,##0"/>
    </dxf>
    <dxf>
      <numFmt numFmtId="3" formatCode="#,##0"/>
    </dxf>
    <dxf>
      <border>
        <left/>
        <right/>
        <top/>
        <bottom/>
        <horizontal/>
      </border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numFmt numFmtId="3" formatCode="#,##0"/>
    </dxf>
    <dxf>
      <numFmt numFmtId="3" formatCode="#,##0"/>
    </dxf>
    <dxf>
      <numFmt numFmtId="165" formatCode="_ * #,##0.00000000_ ;_ * \-#,##0.00000000_ ;_ * &quot;-&quot;????????_ ;_ @_ 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71" formatCode="0.000000%"/>
    </dxf>
    <dxf>
      <numFmt numFmtId="14" formatCode="0.00%"/>
    </dxf>
    <dxf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0" formatCode="General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0" formatCode="General"/>
    </dxf>
    <dxf>
      <numFmt numFmtId="173" formatCode="0.0000000000000"/>
    </dxf>
    <dxf>
      <numFmt numFmtId="4" formatCode="#,##0.00"/>
    </dxf>
    <dxf>
      <numFmt numFmtId="4" formatCode="#,##0.00"/>
    </dxf>
    <dxf>
      <numFmt numFmtId="4" formatCode="#,##0.00"/>
    </dxf>
    <dxf>
      <numFmt numFmtId="172" formatCode="#,##0.00000"/>
    </dxf>
    <dxf>
      <numFmt numFmtId="14" formatCode="0.00%"/>
    </dxf>
    <dxf>
      <numFmt numFmtId="4" formatCode="#,##0.00"/>
    </dxf>
    <dxf>
      <numFmt numFmtId="4" formatCode="#,##0.00"/>
    </dxf>
    <dxf>
      <numFmt numFmtId="4" formatCode="#,##0.00"/>
    </dxf>
    <dxf>
      <numFmt numFmtId="172" formatCode="#,##0.00000"/>
    </dxf>
    <dxf>
      <numFmt numFmtId="4" formatCode="#,##0.00"/>
    </dxf>
    <dxf>
      <numFmt numFmtId="19" formatCode="yyyy/mm/dd"/>
    </dxf>
    <dxf>
      <numFmt numFmtId="14" formatCode="0.00%"/>
    </dxf>
    <dxf>
      <numFmt numFmtId="4" formatCode="#,##0.00"/>
    </dxf>
    <dxf>
      <numFmt numFmtId="14" formatCode="0.00%"/>
    </dxf>
    <dxf>
      <border>
        <right/>
        <top/>
        <bottom/>
      </border>
    </dxf>
    <dxf>
      <border>
        <right/>
        <top/>
        <bottom/>
      </border>
    </dxf>
    <dxf>
      <border>
        <right/>
        <top/>
        <bottom/>
      </border>
    </dxf>
    <dxf>
      <border>
        <left/>
        <right/>
        <top/>
        <bottom/>
        <horizontal/>
      </border>
    </dxf>
    <dxf>
      <numFmt numFmtId="3" formatCode="#,##0"/>
    </dxf>
    <dxf>
      <numFmt numFmtId="3" formatCode="#,##0"/>
    </dxf>
    <dxf>
      <numFmt numFmtId="165" formatCode="_ * #,##0.00000000_ ;_ * \-#,##0.00000000_ ;_ * &quot;-&quot;????????_ ;_ @_ 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numFmt numFmtId="3" formatCode="#,##0"/>
    </dxf>
    <dxf>
      <numFmt numFmtId="0" formatCode="General"/>
    </dxf>
    <dxf>
      <font>
        <color theme="5" tint="-0.499984740745262"/>
      </font>
    </dxf>
    <dxf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ont>
        <color theme="6" tint="-0.499984740745262"/>
      </font>
    </dxf>
    <dxf>
      <font>
        <color theme="5" tint="-0.499984740745262"/>
      </font>
    </dxf>
    <dxf>
      <numFmt numFmtId="3" formatCode="#,##0"/>
    </dxf>
    <dxf>
      <numFmt numFmtId="3" formatCode="#,##0"/>
    </dxf>
    <dxf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35" formatCode="_ * #,##0.00_ ;_ * \-#,##0.00_ ;_ * &quot;-&quot;??_ ;_ @_ 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69" formatCode="#,##0.00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69" formatCode="#,##0.00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33" formatCode="_ * #,##0_ ;_ * \-#,##0_ ;_ * &quot;-&quot;_ ;_ @_ 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4" formatCode="0.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64" formatCode="yyyy/mm/dd;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0" formatCode="General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65" formatCode="_ * #,##0.00000000_ ;_ * \-#,##0.00000000_ ;_ * &quot;-&quot;????????_ ;_ @_ 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64" formatCode="yyyy/mm/dd;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3" formatCode="#,##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64" formatCode="yyyy/mm/dd;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64" formatCode="yyyy/mm/dd;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64" formatCode="yyyy/mm/dd;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64" formatCode="yyyy/mm/dd;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4" formatCode="0.00%"/>
    </dxf>
    <dxf>
      <numFmt numFmtId="4" formatCode="#,##0.00"/>
    </dxf>
    <dxf>
      <numFmt numFmtId="170" formatCode="0.0000%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70" formatCode="0.00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70" formatCode="0.00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170" formatCode="0.0000%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0" formatCode="General"/>
    </dxf>
    <dxf>
      <numFmt numFmtId="0" formatCode="General"/>
    </dxf>
    <dxf>
      <numFmt numFmtId="4" formatCode="#,##0.00"/>
    </dxf>
    <dxf>
      <numFmt numFmtId="170" formatCode="0.0000%"/>
    </dxf>
    <dxf>
      <numFmt numFmtId="164" formatCode="yyyy/mm/dd;@"/>
    </dxf>
    <dxf>
      <alignment horizontal="center" vertical="bottom" textRotation="0" wrapText="0" indent="0" justifyLastLine="0" shrinkToFit="0" readingOrder="0"/>
    </dxf>
    <dxf>
      <numFmt numFmtId="170" formatCode="0.0000%"/>
    </dxf>
    <dxf>
      <numFmt numFmtId="164" formatCode="yyyy/mm/dd;@"/>
    </dxf>
    <dxf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  <dxf>
      <alignment horizontal="center" readingOrder="0"/>
    </dxf>
    <dxf>
      <alignment wrapText="1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alignment horizontal="center" readingOrder="0"/>
    </dxf>
    <dxf>
      <alignment wrapText="1" readingOrder="0"/>
    </dxf>
    <dxf>
      <alignment wrapText="1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5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4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pivotCacheDefinition" Target="pivotCache/pivotCacheDefinition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pivotCacheDefinition" Target="pivotCache/pivotCacheDefinition2.xml"/><Relationship Id="rId35" Type="http://schemas.openxmlformats.org/officeDocument/2006/relationships/pivotCacheDefinition" Target="pivotCache/pivotCacheDefinition7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OnLoad="1" refreshedBy="Francois Botha" refreshedDate="43258.5880755787" createdVersion="5" refreshedVersion="5" minRefreshableVersion="3" recordCount="1">
  <cacheSource type="worksheet">
    <worksheetSource name="StressedAssets"/>
  </cacheSource>
  <cacheFields count="15">
    <cacheField name="Calculation_Id" numFmtId="0">
      <sharedItems containsNonDate="0" containsString="0" containsBlank="1"/>
    </cacheField>
    <cacheField name="Code" numFmtId="0">
      <sharedItems containsNonDate="0" containsString="0" containsBlank="1" count="1">
        <m/>
      </sharedItems>
    </cacheField>
    <cacheField name="MaturityDate" numFmtId="164">
      <sharedItems containsNonDate="0" containsString="0" containsBlank="1" count="1">
        <m/>
      </sharedItems>
    </cacheField>
    <cacheField name="StressType" numFmtId="0">
      <sharedItems containsBlank="1" count="2">
        <s v="P"/>
        <m u="1"/>
      </sharedItems>
    </cacheField>
    <cacheField name="LowerBound" numFmtId="10">
      <sharedItems containsNonDate="0" containsString="0" containsBlank="1"/>
    </cacheField>
    <cacheField name="UpperBound" numFmtId="10">
      <sharedItems containsNonDate="0" containsString="0" containsBlank="1"/>
    </cacheField>
    <cacheField name="Increment" numFmtId="10">
      <sharedItems containsNonDate="0" containsString="0" containsBlank="1"/>
    </cacheField>
    <cacheField name="CurveType" numFmtId="41">
      <sharedItems containsBlank="1" count="2">
        <s v="N"/>
        <m u="1"/>
      </sharedItems>
    </cacheField>
    <cacheField name="Step" numFmtId="10">
      <sharedItems containsNonDate="0" containsString="0" containsBlank="1" count="1">
        <m/>
      </sharedItems>
    </cacheField>
    <cacheField name="Stress" numFmtId="10">
      <sharedItems containsNonDate="0" containsString="0" containsBlank="1"/>
    </cacheField>
    <cacheField name="StressedDifference" numFmtId="169">
      <sharedItems containsNonDate="0" containsString="0" containsBlank="1"/>
    </cacheField>
    <cacheField name="SecurityValue" numFmtId="169">
      <sharedItems containsNonDate="0" containsString="0" containsBlank="1"/>
    </cacheField>
    <cacheField name="NominalValue" numFmtId="43">
      <sharedItems containsNonDate="0" containsString="0" containsBlank="1"/>
    </cacheField>
    <cacheField name="FictionalTradeNominalValue" numFmtId="43">
      <sharedItems containsNonDate="0" containsString="0" containsBlank="1"/>
    </cacheField>
    <cacheField name="StressedMarketValue" numFmtId="3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saveData="0" refreshOnLoad="1" refreshedBy="Francois Botha" refreshedDate="43258.58807766204" createdVersion="4" refreshedVersion="5" minRefreshableVersion="3" recordCount="1">
  <cacheSource type="worksheet">
    <worksheetSource name="StressedYieldCurveEntries"/>
  </cacheSource>
  <cacheFields count="9">
    <cacheField name="EffectiveDate" numFmtId="164">
      <sharedItems containsNonDate="0" containsDate="1" containsString="0" containsBlank="1" minDate="2015-06-30T00:00:00" maxDate="2016-03-01T00:00:00" count="3">
        <m/>
        <d v="2015-06-30T00:00:00" u="1"/>
        <d v="2016-02-29T00:00:00" u="1"/>
      </sharedItems>
    </cacheField>
    <cacheField name="CurveType" numFmtId="0">
      <sharedItems containsNonDate="0" containsBlank="1" count="3">
        <m/>
        <s v="R" u="1"/>
        <s v="N" u="1"/>
      </sharedItems>
    </cacheField>
    <cacheField name="StressType" numFmtId="0">
      <sharedItems containsNonDate="0" containsBlank="1" count="3">
        <m/>
        <s v="T" u="1"/>
        <s v="P" u="1"/>
      </sharedItems>
    </cacheField>
    <cacheField name="LowerBound" numFmtId="10">
      <sharedItems containsNonDate="0" containsString="0" containsBlank="1"/>
    </cacheField>
    <cacheField name="UpperBound" numFmtId="10">
      <sharedItems containsNonDate="0" containsString="0" containsBlank="1"/>
    </cacheField>
    <cacheField name="Step" numFmtId="10">
      <sharedItems containsNonDate="0" containsString="0" containsBlank="1" containsNumber="1" minValue="-6.25E-2" maxValue="6.25E-2" count="51">
        <m/>
        <n v="4.2500000000000003E-2" u="1"/>
        <n v="4.7500000000000001E-2" u="1"/>
        <n v="5.2499999999999998E-2" u="1"/>
        <n v="-5.0000000000000001E-3" u="1"/>
        <n v="-1.7500000000000002E-2" u="1"/>
        <n v="0.01" u="1"/>
        <n v="1.2500000000000001E-2" u="1"/>
        <n v="-7.4999999999999997E-3" u="1"/>
        <n v="-4.2500000000000003E-2" u="1"/>
        <n v="-4.7500000000000001E-2" u="1"/>
        <n v="-5.2499999999999998E-2" u="1"/>
        <n v="-5.7500000000000002E-2" u="1"/>
        <n v="-6.25E-2" u="1"/>
        <n v="-0.01" u="1"/>
        <n v="1.7500000000000002E-2" u="1"/>
        <n v="-3.5000000000000003E-2" u="1"/>
        <n v="0.02" u="1"/>
        <n v="2.2499999999999999E-2" u="1"/>
        <n v="-1.2500000000000001E-2" u="1"/>
        <n v="7.4999999999999997E-3" u="1"/>
        <n v="2.5000000000000001E-2" u="1"/>
        <n v="-1.4999999999999999E-2" u="1"/>
        <n v="5.7500000000000002E-2" u="1"/>
        <n v="6.25E-2" u="1"/>
        <n v="-0.02" u="1"/>
        <n v="3.5000000000000003E-2" u="1"/>
        <n v="-2.2499999999999999E-2" u="1"/>
        <n v="0.04" u="1"/>
        <n v="4.4999999999999998E-2" u="1"/>
        <n v="-2.5000000000000001E-2" u="1"/>
        <n v="-2.75E-2" u="1"/>
        <n v="1.4999999999999999E-2" u="1"/>
        <n v="0.05" u="1"/>
        <n v="-0.03" u="1"/>
        <n v="-0.04" u="1"/>
        <n v="-4.4999999999999998E-2" u="1"/>
        <n v="-0.05" u="1"/>
        <n v="2.75E-2" u="1"/>
        <n v="2.5000000000000001E-3" u="1"/>
        <n v="-5.5E-2" u="1"/>
        <n v="0.03" u="1"/>
        <n v="-0.06" u="1"/>
        <n v="-3.2500000000000001E-2" u="1"/>
        <n v="-3.7499999999999999E-2" u="1"/>
        <n v="-2.5000000000000001E-3" u="1"/>
        <n v="5.5E-2" u="1"/>
        <n v="5.0000000000000001E-3" u="1"/>
        <n v="0.06" u="1"/>
        <n v="3.2500000000000001E-2" u="1"/>
        <n v="3.7499999999999999E-2" u="1"/>
      </sharedItems>
    </cacheField>
    <cacheField name="CurveDate" numFmtId="164">
      <sharedItems containsNonDate="0" containsDate="1" containsString="0" containsBlank="1" minDate="2015-06-30T00:00:00" maxDate="2142-01-01T00:00:00" count="37">
        <m/>
        <d v="2016-05-31T00:00:00" u="1"/>
        <d v="2017-02-28T00:00:00" u="1"/>
        <d v="2141-12-31T00:00:00" u="1"/>
        <d v="2015-07-01T00:00:00" u="1"/>
        <d v="2018-12-21T00:00:00" u="1"/>
        <d v="2023-02-28T00:00:00" u="1"/>
        <d v="2015-09-30T00:00:00" u="1"/>
        <d v="2016-09-30T00:00:00" u="1"/>
        <d v="2016-03-31T00:00:00" u="1"/>
        <d v="2026-12-21T00:00:00" u="1"/>
        <d v="2031-02-28T00:00:00" u="1"/>
        <d v="2021-03-31T00:00:00" u="1"/>
        <d v="2023-12-07T00:00:00" u="1"/>
        <d v="2046-04-02T00:00:00" u="1"/>
        <d v="2015-12-31T00:00:00" u="1"/>
        <d v="2028-03-31T00:00:00" u="1"/>
        <d v="2041-02-28T00:00:00" u="1"/>
        <d v="2017-01-31T00:00:00" u="1"/>
        <d v="2033-12-07T00:00:00" u="1"/>
        <d v="2016-02-29T00:00:00" u="1"/>
        <d v="2015-06-30T00:00:00" u="1"/>
        <d v="2016-06-30T00:00:00" u="1"/>
        <d v="2022-01-31T00:00:00" u="1"/>
        <d v="2036-03-31T00:00:00" u="1"/>
        <d v="2048-02-28T00:00:00" u="1"/>
        <d v="2016-03-01T00:00:00" u="1"/>
        <d v="2025-01-31T00:00:00" u="1"/>
        <d v="2030-01-31T00:00:00" u="1"/>
        <d v="2051-01-02T00:00:00" u="1"/>
        <d v="2020-01-15T00:00:00" u="1"/>
        <d v="2016-08-31T00:00:00" u="1"/>
        <d v="2015-07-31T00:00:00" u="1"/>
        <d v="2017-09-15T00:00:00" u="1"/>
        <d v="2016-12-30T00:00:00" u="1"/>
        <d v="2038-02-01T00:00:00" u="1"/>
        <d v="2016-11-30T00:00:00" u="1"/>
      </sharedItems>
    </cacheField>
    <cacheField name="ZeroRate" numFmtId="171">
      <sharedItems containsNonDate="0" containsString="0" containsBlank="1"/>
    </cacheField>
    <cacheField name="Days" numFmtId="0">
      <sharedItems containsNonDate="0" containsString="0" containsBlank="1" containsNumber="1" containsInteger="1" minValue="0" maxValue="45961" count="29">
        <m/>
        <n v="0" u="1"/>
        <n v="1416" u="1"/>
        <n v="275" u="1"/>
        <n v="1026" u="1"/>
        <n v="6491" u="1"/>
        <n v="365" u="1"/>
        <n v="9131" u="1"/>
        <n v="11687" u="1"/>
        <n v="4414" u="1"/>
        <n v="1857" u="1"/>
        <n v="2163" u="1"/>
        <n v="2556" u="1"/>
        <n v="12726" u="1"/>
        <n v="3948" u="1"/>
        <n v="1" u="1"/>
        <n v="184" u="1"/>
        <n v="564" u="1"/>
        <n v="10990" u="1"/>
        <n v="5085" u="1"/>
        <n v="5478" u="1"/>
        <n v="3259" u="1"/>
        <n v="45961" u="1"/>
        <n v="337" u="1"/>
        <n v="31" u="1"/>
        <n v="2838" u="1"/>
        <n v="92" u="1"/>
        <n v="8008" u="1"/>
        <n v="7336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saveData="0" refreshOnLoad="1" refreshedBy="Francois Botha" refreshedDate="43258.588079629626" createdVersion="4" refreshedVersion="5" minRefreshableVersion="3" recordCount="1">
  <cacheSource type="worksheet">
    <worksheetSource name="GeneratedYieldCurveEntries"/>
  </cacheSource>
  <cacheFields count="6">
    <cacheField name="EffectiveDate" numFmtId="164">
      <sharedItems containsNonDate="0" containsDate="1" containsString="0" containsBlank="1" minDate="2015-01-30T00:00:00" maxDate="2015-02-28T00:00:00" count="3">
        <m/>
        <d v="2015-01-30T00:00:00" u="1"/>
        <d v="2015-02-27T00:00:00" u="1"/>
      </sharedItems>
    </cacheField>
    <cacheField name="CurveType" numFmtId="164">
      <sharedItems containsNonDate="0" containsBlank="1" count="3">
        <m/>
        <s v="R" u="1"/>
        <s v="N" u="1"/>
      </sharedItems>
    </cacheField>
    <cacheField name="ShockBond" numFmtId="164">
      <sharedItems containsNonDate="0" containsBlank="1" count="22">
        <m/>
        <s v="R214" u="1"/>
        <s v="R203" u="1"/>
        <s v="R213" u="1"/>
        <s v="R202" u="1"/>
        <s v="I2025" u="1"/>
        <s v="R212" u="1"/>
        <s v="R2023" u="1"/>
        <s v="R211" u="1"/>
        <s v="R2048" u="1"/>
        <s v="Base" u="1"/>
        <s v="R210" u="1"/>
        <s v="R197" u="1"/>
        <s v="R186" u="1"/>
        <s v="R209" u="1"/>
        <s v="R208" u="1"/>
        <s v="I2038" u="1"/>
        <s v="I2050" u="1"/>
        <s v="R2030" u="1"/>
        <s v="R207" u="1"/>
        <s v="I2046" u="1"/>
        <s v="R204" u="1"/>
      </sharedItems>
    </cacheField>
    <cacheField name="MaturityDate" numFmtId="164">
      <sharedItems containsNonDate="0" containsDate="1" containsString="0" containsBlank="1" minDate="2017-01-31T00:00:00" maxDate="2051-01-01T00:00:00" count="21">
        <m/>
        <d v="2018-12-21T00:00:00" u="1"/>
        <d v="2023-02-28T00:00:00" u="1"/>
        <d v="2026-12-21T00:00:00" u="1"/>
        <d v="2031-02-28T00:00:00" u="1"/>
        <d v="2021-03-31T00:00:00" u="1"/>
        <d v="2023-12-07T00:00:00" u="1"/>
        <d v="2028-03-31T00:00:00" u="1"/>
        <d v="2041-02-28T00:00:00" u="1"/>
        <d v="2017-01-31T00:00:00" u="1"/>
        <d v="2033-12-07T00:00:00" u="1"/>
        <d v="2022-01-31T00:00:00" u="1"/>
        <d v="2036-03-31T00:00:00" u="1"/>
        <d v="2048-02-28T00:00:00" u="1"/>
        <d v="2025-01-31T00:00:00" u="1"/>
        <d v="2030-01-31T00:00:00" u="1"/>
        <d v="2046-03-31T00:00:00" u="1"/>
        <d v="2020-01-15T00:00:00" u="1"/>
        <d v="2038-01-31T00:00:00" u="1"/>
        <d v="2050-12-31T00:00:00" u="1"/>
        <d v="2017-09-15T00:00:00" u="1"/>
      </sharedItems>
    </cacheField>
    <cacheField name="CurveDate" numFmtId="164">
      <sharedItems containsNonDate="0" containsDate="1" containsString="0" containsBlank="1" minDate="2015-01-30T00:00:00" maxDate="2142-01-01T00:00:00" count="1543">
        <m/>
        <d v="2033-08-31T00:00:00" u="1"/>
        <d v="2097-07-31T00:00:00" u="1"/>
        <d v="2034-08-31T00:00:00" u="1"/>
        <d v="2098-07-31T00:00:00" u="1"/>
        <d v="2035-08-31T00:00:00" u="1"/>
        <d v="2099-07-31T00:00:00" u="1"/>
        <d v="2036-08-31T00:00:00" u="1"/>
        <d v="2100-07-31T00:00:00" u="1"/>
        <d v="2037-08-31T00:00:00" u="1"/>
        <d v="2101-07-31T00:00:00" u="1"/>
        <d v="2038-08-31T00:00:00" u="1"/>
        <d v="2102-07-31T00:00:00" u="1"/>
        <d v="2039-08-31T00:00:00" u="1"/>
        <d v="2103-07-31T00:00:00" u="1"/>
        <d v="2040-08-31T00:00:00" u="1"/>
        <d v="2104-07-31T00:00:00" u="1"/>
        <d v="2041-08-31T00:00:00" u="1"/>
        <d v="2105-07-31T00:00:00" u="1"/>
        <d v="2042-08-31T00:00:00" u="1"/>
        <d v="2106-07-31T00:00:00" u="1"/>
        <d v="2043-08-31T00:00:00" u="1"/>
        <d v="2107-07-31T00:00:00" u="1"/>
        <d v="2044-08-31T00:00:00" u="1"/>
        <d v="2108-07-31T00:00:00" u="1"/>
        <d v="2045-08-31T00:00:00" u="1"/>
        <d v="2109-07-31T00:00:00" u="1"/>
        <d v="2046-08-31T00:00:00" u="1"/>
        <d v="2110-07-31T00:00:00" u="1"/>
        <d v="2047-08-31T00:00:00" u="1"/>
        <d v="2111-07-31T00:00:00" u="1"/>
        <d v="2048-08-31T00:00:00" u="1"/>
        <d v="2112-07-31T00:00:00" u="1"/>
        <d v="2049-08-31T00:00:00" u="1"/>
        <d v="2113-07-31T00:00:00" u="1"/>
        <d v="2050-08-31T00:00:00" u="1"/>
        <d v="2114-07-31T00:00:00" u="1"/>
        <d v="2051-08-31T00:00:00" u="1"/>
        <d v="2115-07-31T00:00:00" u="1"/>
        <d v="2052-08-31T00:00:00" u="1"/>
        <d v="2116-07-31T00:00:00" u="1"/>
        <d v="2053-08-31T00:00:00" u="1"/>
        <d v="2117-07-31T00:00:00" u="1"/>
        <d v="2054-08-31T00:00:00" u="1"/>
        <d v="2118-07-31T00:00:00" u="1"/>
        <d v="2055-08-31T00:00:00" u="1"/>
        <d v="2119-07-31T00:00:00" u="1"/>
        <d v="2056-08-31T00:00:00" u="1"/>
        <d v="2120-07-31T00:00:00" u="1"/>
        <d v="2057-08-31T00:00:00" u="1"/>
        <d v="2121-07-31T00:00:00" u="1"/>
        <d v="2058-08-31T00:00:00" u="1"/>
        <d v="2122-07-31T00:00:00" u="1"/>
        <d v="2059-08-31T00:00:00" u="1"/>
        <d v="2123-07-31T00:00:00" u="1"/>
        <d v="2060-08-31T00:00:00" u="1"/>
        <d v="2124-07-31T00:00:00" u="1"/>
        <d v="2061-08-31T00:00:00" u="1"/>
        <d v="2125-07-31T00:00:00" u="1"/>
        <d v="2062-08-31T00:00:00" u="1"/>
        <d v="2126-07-31T00:00:00" u="1"/>
        <d v="2063-08-31T00:00:00" u="1"/>
        <d v="2127-07-31T00:00:00" u="1"/>
        <d v="2064-08-31T00:00:00" u="1"/>
        <d v="2128-07-31T00:00:00" u="1"/>
        <d v="2065-08-31T00:00:00" u="1"/>
        <d v="2129-07-31T00:00:00" u="1"/>
        <d v="2066-08-31T00:00:00" u="1"/>
        <d v="2130-07-31T00:00:00" u="1"/>
        <d v="2067-08-31T00:00:00" u="1"/>
        <d v="2131-07-31T00:00:00" u="1"/>
        <d v="2068-08-31T00:00:00" u="1"/>
        <d v="2132-07-31T00:00:00" u="1"/>
        <d v="2069-08-31T00:00:00" u="1"/>
        <d v="2133-07-31T00:00:00" u="1"/>
        <d v="2070-08-31T00:00:00" u="1"/>
        <d v="2134-07-31T00:00:00" u="1"/>
        <d v="2071-08-31T00:00:00" u="1"/>
        <d v="2135-07-31T00:00:00" u="1"/>
        <d v="2072-08-31T00:00:00" u="1"/>
        <d v="2136-07-31T00:00:00" u="1"/>
        <d v="2073-08-31T00:00:00" u="1"/>
        <d v="2137-07-31T00:00:00" u="1"/>
        <d v="2074-08-31T00:00:00" u="1"/>
        <d v="2138-07-31T00:00:00" u="1"/>
        <d v="2075-08-31T00:00:00" u="1"/>
        <d v="2139-07-31T00:00:00" u="1"/>
        <d v="2076-08-31T00:00:00" u="1"/>
        <d v="2140-07-31T00:00:00" u="1"/>
        <d v="2077-08-31T00:00:00" u="1"/>
        <d v="2141-07-31T00:00:00" u="1"/>
        <d v="2078-08-31T00:00:00" u="1"/>
        <d v="2079-08-31T00:00:00" u="1"/>
        <d v="2080-08-31T00:00:00" u="1"/>
        <d v="2081-08-31T00:00:00" u="1"/>
        <d v="2082-08-31T00:00:00" u="1"/>
        <d v="2083-08-31T00:00:00" u="1"/>
        <d v="2084-08-31T00:00:00" u="1"/>
        <d v="2085-08-31T00:00:00" u="1"/>
        <d v="2086-08-31T00:00:00" u="1"/>
        <d v="2087-08-31T00:00:00" u="1"/>
        <d v="2088-08-31T00:00:00" u="1"/>
        <d v="2089-08-31T00:00:00" u="1"/>
        <d v="2090-08-31T00:00:00" u="1"/>
        <d v="2091-08-31T00:00:00" u="1"/>
        <d v="2092-08-31T00:00:00" u="1"/>
        <d v="2093-08-31T00:00:00" u="1"/>
        <d v="2094-08-31T00:00:00" u="1"/>
        <d v="2095-08-31T00:00:00" u="1"/>
        <d v="2096-08-31T00:00:00" u="1"/>
        <d v="2097-08-31T00:00:00" u="1"/>
        <d v="2098-08-31T00:00:00" u="1"/>
        <d v="2099-08-31T00:00:00" u="1"/>
        <d v="2100-08-31T00:00:00" u="1"/>
        <d v="2101-08-31T00:00:00" u="1"/>
        <d v="2102-08-31T00:00:00" u="1"/>
        <d v="2103-08-31T00:00:00" u="1"/>
        <d v="2104-08-31T00:00:00" u="1"/>
        <d v="2105-08-31T00:00:00" u="1"/>
        <d v="2106-08-31T00:00:00" u="1"/>
        <d v="2107-08-31T00:00:00" u="1"/>
        <d v="2108-08-31T00:00:00" u="1"/>
        <d v="2109-08-31T00:00:00" u="1"/>
        <d v="2110-08-31T00:00:00" u="1"/>
        <d v="2111-08-31T00:00:00" u="1"/>
        <d v="2112-08-31T00:00:00" u="1"/>
        <d v="2113-08-31T00:00:00" u="1"/>
        <d v="2114-08-31T00:00:00" u="1"/>
        <d v="2115-08-31T00:00:00" u="1"/>
        <d v="2116-08-31T00:00:00" u="1"/>
        <d v="2117-08-31T00:00:00" u="1"/>
        <d v="2118-08-31T00:00:00" u="1"/>
        <d v="2018-12-21T00:00:00" u="1"/>
        <d v="2119-08-31T00:00:00" u="1"/>
        <d v="2120-08-31T00:00:00" u="1"/>
        <d v="2121-08-31T00:00:00" u="1"/>
        <d v="2122-08-31T00:00:00" u="1"/>
        <d v="2123-08-31T00:00:00" u="1"/>
        <d v="2124-08-31T00:00:00" u="1"/>
        <d v="2125-08-31T00:00:00" u="1"/>
        <d v="2126-08-31T00:00:00" u="1"/>
        <d v="2026-12-21T00:00:00" u="1"/>
        <d v="2127-08-31T00:00:00" u="1"/>
        <d v="2128-08-31T00:00:00" u="1"/>
        <d v="2129-08-31T00:00:00" u="1"/>
        <d v="2130-08-31T00:00:00" u="1"/>
        <d v="2131-08-31T00:00:00" u="1"/>
        <d v="2132-08-31T00:00:00" u="1"/>
        <d v="2133-08-31T00:00:00" u="1"/>
        <d v="2134-08-31T00:00:00" u="1"/>
        <d v="2135-08-31T00:00:00" u="1"/>
        <d v="2136-08-31T00:00:00" u="1"/>
        <d v="2137-08-31T00:00:00" u="1"/>
        <d v="2138-08-31T00:00:00" u="1"/>
        <d v="2139-08-31T00:00:00" u="1"/>
        <d v="2140-08-31T00:00:00" u="1"/>
        <d v="2141-08-31T00:00:00" u="1"/>
        <d v="2015-10-31T00:00:00" u="1"/>
        <d v="2016-10-31T00:00:00" u="1"/>
        <d v="2015-11-27T00:00:00" u="1"/>
        <d v="2017-10-31T00:00:00" u="1"/>
        <d v="2018-10-31T00:00:00" u="1"/>
        <d v="2019-10-31T00:00:00" u="1"/>
        <d v="2020-10-31T00:00:00" u="1"/>
        <d v="2021-10-31T00:00:00" u="1"/>
        <d v="2022-10-31T00:00:00" u="1"/>
        <d v="2023-10-31T00:00:00" u="1"/>
        <d v="2024-10-31T00:00:00" u="1"/>
        <d v="2025-10-31T00:00:00" u="1"/>
        <d v="2026-10-31T00:00:00" u="1"/>
        <d v="2027-10-31T00:00:00" u="1"/>
        <d v="2028-10-31T00:00:00" u="1"/>
        <d v="2029-10-31T00:00:00" u="1"/>
        <d v="2030-10-31T00:00:00" u="1"/>
        <d v="2031-10-31T00:00:00" u="1"/>
        <d v="2032-10-31T00:00:00" u="1"/>
        <d v="2033-10-31T00:00:00" u="1"/>
        <d v="2034-10-31T00:00:00" u="1"/>
        <d v="2035-10-31T00:00:00" u="1"/>
        <d v="2036-10-31T00:00:00" u="1"/>
        <d v="2037-10-31T00:00:00" u="1"/>
        <d v="2038-10-31T00:00:00" u="1"/>
        <d v="2039-10-31T00:00:00" u="1"/>
        <d v="2040-10-31T00:00:00" u="1"/>
        <d v="2041-10-31T00:00:00" u="1"/>
        <d v="2042-10-31T00:00:00" u="1"/>
        <d v="2043-10-31T00:00:00" u="1"/>
        <d v="2044-10-31T00:00:00" u="1"/>
        <d v="2045-10-31T00:00:00" u="1"/>
        <d v="2046-10-31T00:00:00" u="1"/>
        <d v="2047-10-31T00:00:00" u="1"/>
        <d v="2048-10-31T00:00:00" u="1"/>
        <d v="2049-10-31T00:00:00" u="1"/>
        <d v="2050-10-31T00:00:00" u="1"/>
        <d v="2051-10-31T00:00:00" u="1"/>
        <d v="2052-10-31T00:00:00" u="1"/>
        <d v="2053-10-31T00:00:00" u="1"/>
        <d v="2054-10-31T00:00:00" u="1"/>
        <d v="2055-10-31T00:00:00" u="1"/>
        <d v="2056-10-31T00:00:00" u="1"/>
        <d v="2057-10-31T00:00:00" u="1"/>
        <d v="2058-10-31T00:00:00" u="1"/>
        <d v="2059-10-31T00:00:00" u="1"/>
        <d v="2060-10-31T00:00:00" u="1"/>
        <d v="2061-10-31T00:00:00" u="1"/>
        <d v="2062-10-31T00:00:00" u="1"/>
        <d v="2063-10-31T00:00:00" u="1"/>
        <d v="2064-10-31T00:00:00" u="1"/>
        <d v="2065-10-31T00:00:00" u="1"/>
        <d v="2066-10-31T00:00:00" u="1"/>
        <d v="2067-10-31T00:00:00" u="1"/>
        <d v="2068-10-31T00:00:00" u="1"/>
        <d v="2069-10-31T00:00:00" u="1"/>
        <d v="2070-10-31T00:00:00" u="1"/>
        <d v="2071-10-31T00:00:00" u="1"/>
        <d v="2072-10-31T00:00:00" u="1"/>
        <d v="2073-10-31T00:00:00" u="1"/>
        <d v="2074-10-31T00:00:00" u="1"/>
        <d v="2075-10-31T00:00:00" u="1"/>
        <d v="2076-10-31T00:00:00" u="1"/>
        <d v="2077-10-31T00:00:00" u="1"/>
        <d v="2078-10-31T00:00:00" u="1"/>
        <d v="2079-10-31T00:00:00" u="1"/>
        <d v="2080-10-31T00:00:00" u="1"/>
        <d v="2081-10-31T00:00:00" u="1"/>
        <d v="2082-10-31T00:00:00" u="1"/>
        <d v="2083-10-31T00:00:00" u="1"/>
        <d v="2084-10-31T00:00:00" u="1"/>
        <d v="2085-10-31T00:00:00" u="1"/>
        <d v="2086-10-31T00:00:00" u="1"/>
        <d v="2087-10-31T00:00:00" u="1"/>
        <d v="2088-10-31T00:00:00" u="1"/>
        <d v="2089-10-31T00:00:00" u="1"/>
        <d v="2090-10-31T00:00:00" u="1"/>
        <d v="2091-10-31T00:00:00" u="1"/>
        <d v="2092-10-31T00:00:00" u="1"/>
        <d v="2093-10-31T00:00:00" u="1"/>
        <d v="2094-10-31T00:00:00" u="1"/>
        <d v="2095-10-31T00:00:00" u="1"/>
        <d v="2096-10-31T00:00:00" u="1"/>
        <d v="2097-10-31T00:00:00" u="1"/>
        <d v="2098-10-31T00:00:00" u="1"/>
        <d v="2099-10-31T00:00:00" u="1"/>
        <d v="2100-10-31T00:00:00" u="1"/>
        <d v="2101-10-31T00:00:00" u="1"/>
        <d v="2102-10-31T00:00:00" u="1"/>
        <d v="2103-10-31T00:00:00" u="1"/>
        <d v="2104-10-31T00:00:00" u="1"/>
        <d v="2105-10-31T00:00:00" u="1"/>
        <d v="2106-10-31T00:00:00" u="1"/>
        <d v="2107-10-31T00:00:00" u="1"/>
        <d v="2108-10-31T00:00:00" u="1"/>
        <d v="2109-10-31T00:00:00" u="1"/>
        <d v="2110-10-31T00:00:00" u="1"/>
        <d v="2111-10-31T00:00:00" u="1"/>
        <d v="2112-10-31T00:00:00" u="1"/>
        <d v="2113-10-31T00:00:00" u="1"/>
        <d v="2114-10-31T00:00:00" u="1"/>
        <d v="2115-10-31T00:00:00" u="1"/>
        <d v="2116-10-31T00:00:00" u="1"/>
        <d v="2117-10-31T00:00:00" u="1"/>
        <d v="2118-10-31T00:00:00" u="1"/>
        <d v="2119-10-31T00:00:00" u="1"/>
        <d v="2120-10-31T00:00:00" u="1"/>
        <d v="2121-10-31T00:00:00" u="1"/>
        <d v="2122-10-31T00:00:00" u="1"/>
        <d v="2123-10-31T00:00:00" u="1"/>
        <d v="2124-10-31T00:00:00" u="1"/>
        <d v="2125-10-31T00:00:00" u="1"/>
        <d v="2015-03-02T00:00:00" u="1"/>
        <d v="2126-10-31T00:00:00" u="1"/>
        <d v="2127-10-31T00:00:00" u="1"/>
        <d v="2128-10-31T00:00:00" u="1"/>
        <d v="2129-10-31T00:00:00" u="1"/>
        <d v="2130-10-31T00:00:00" u="1"/>
        <d v="2131-10-31T00:00:00" u="1"/>
        <d v="2132-10-31T00:00:00" u="1"/>
        <d v="2133-10-31T00:00:00" u="1"/>
        <d v="2134-10-31T00:00:00" u="1"/>
        <d v="2135-10-31T00:00:00" u="1"/>
        <d v="2136-10-31T00:00:00" u="1"/>
        <d v="2137-10-31T00:00:00" u="1"/>
        <d v="2138-10-31T00:00:00" u="1"/>
        <d v="2139-10-31T00:00:00" u="1"/>
        <d v="2140-10-31T00:00:00" u="1"/>
        <d v="2141-10-31T00:00:00" u="1"/>
        <d v="2015-12-31T00:00:00" u="1"/>
        <d v="2016-12-31T00:00:00" u="1"/>
        <d v="2017-12-31T00:00:00" u="1"/>
        <d v="2018-12-31T00:00:00" u="1"/>
        <d v="2019-12-31T00:00:00" u="1"/>
        <d v="2020-12-31T00:00:00" u="1"/>
        <d v="2021-12-31T00:00:00" u="1"/>
        <d v="2022-12-31T00:00:00" u="1"/>
        <d v="2023-12-31T00:00:00" u="1"/>
        <d v="2024-12-31T00:00:00" u="1"/>
        <d v="2025-12-31T00:00:00" u="1"/>
        <d v="2026-12-31T00:00:00" u="1"/>
        <d v="2027-12-31T00:00:00" u="1"/>
        <d v="2028-12-31T00:00:00" u="1"/>
        <d v="2029-12-31T00:00:00" u="1"/>
        <d v="2030-12-31T00:00:00" u="1"/>
        <d v="2031-12-31T00:00:00" u="1"/>
        <d v="2032-12-31T00:00:00" u="1"/>
        <d v="2033-12-31T00:00:00" u="1"/>
        <d v="2034-12-31T00:00:00" u="1"/>
        <d v="2035-12-31T00:00:00" u="1"/>
        <d v="2036-12-31T00:00:00" u="1"/>
        <d v="2037-12-31T00:00:00" u="1"/>
        <d v="2038-12-31T00:00:00" u="1"/>
        <d v="2039-12-31T00:00:00" u="1"/>
        <d v="2040-12-31T00:00:00" u="1"/>
        <d v="2041-12-31T00:00:00" u="1"/>
        <d v="2042-12-31T00:00:00" u="1"/>
        <d v="2043-12-31T00:00:00" u="1"/>
        <d v="2044-12-31T00:00:00" u="1"/>
        <d v="2045-12-31T00:00:00" u="1"/>
        <d v="2046-12-31T00:00:00" u="1"/>
        <d v="2047-12-31T00:00:00" u="1"/>
        <d v="2048-12-31T00:00:00" u="1"/>
        <d v="2049-12-31T00:00:00" u="1"/>
        <d v="2050-12-31T00:00:00" u="1"/>
        <d v="2051-12-31T00:00:00" u="1"/>
        <d v="2052-12-31T00:00:00" u="1"/>
        <d v="2053-12-31T00:00:00" u="1"/>
        <d v="2054-12-31T00:00:00" u="1"/>
        <d v="2055-12-31T00:00:00" u="1"/>
        <d v="2056-12-31T00:00:00" u="1"/>
        <d v="2057-12-31T00:00:00" u="1"/>
        <d v="2058-12-31T00:00:00" u="1"/>
        <d v="2059-12-31T00:00:00" u="1"/>
        <d v="2060-12-31T00:00:00" u="1"/>
        <d v="2061-12-31T00:00:00" u="1"/>
        <d v="2062-12-31T00:00:00" u="1"/>
        <d v="2063-12-31T00:00:00" u="1"/>
        <d v="2064-12-31T00:00:00" u="1"/>
        <d v="2065-12-31T00:00:00" u="1"/>
        <d v="2066-12-31T00:00:00" u="1"/>
        <d v="2067-12-31T00:00:00" u="1"/>
        <d v="2068-12-31T00:00:00" u="1"/>
        <d v="2069-12-31T00:00:00" u="1"/>
        <d v="2070-12-31T00:00:00" u="1"/>
        <d v="2071-12-31T00:00:00" u="1"/>
        <d v="2072-12-31T00:00:00" u="1"/>
        <d v="2073-12-31T00:00:00" u="1"/>
        <d v="2074-12-31T00:00:00" u="1"/>
        <d v="2075-12-31T00:00:00" u="1"/>
        <d v="2076-12-31T00:00:00" u="1"/>
        <d v="2077-12-31T00:00:00" u="1"/>
        <d v="2078-12-31T00:00:00" u="1"/>
        <d v="2079-12-31T00:00:00" u="1"/>
        <d v="2080-12-31T00:00:00" u="1"/>
        <d v="2081-12-31T00:00:00" u="1"/>
        <d v="2082-12-31T00:00:00" u="1"/>
        <d v="2083-12-31T00:00:00" u="1"/>
        <d v="2084-12-31T00:00:00" u="1"/>
        <d v="2085-12-31T00:00:00" u="1"/>
        <d v="2086-12-31T00:00:00" u="1"/>
        <d v="2087-12-31T00:00:00" u="1"/>
        <d v="2088-12-31T00:00:00" u="1"/>
        <d v="2089-12-31T00:00:00" u="1"/>
        <d v="2090-12-31T00:00:00" u="1"/>
        <d v="2091-12-31T00:00:00" u="1"/>
        <d v="2092-12-31T00:00:00" u="1"/>
        <d v="2093-12-31T00:00:00" u="1"/>
        <d v="2094-12-31T00:00:00" u="1"/>
        <d v="2095-12-31T00:00:00" u="1"/>
        <d v="2096-12-31T00:00:00" u="1"/>
        <d v="2097-12-31T00:00:00" u="1"/>
        <d v="2098-12-31T00:00:00" u="1"/>
        <d v="2099-12-31T00:00:00" u="1"/>
        <d v="2100-12-31T00:00:00" u="1"/>
        <d v="2101-12-31T00:00:00" u="1"/>
        <d v="2102-12-31T00:00:00" u="1"/>
        <d v="2103-12-31T00:00:00" u="1"/>
        <d v="2104-12-31T00:00:00" u="1"/>
        <d v="2105-12-31T00:00:00" u="1"/>
        <d v="2106-12-31T00:00:00" u="1"/>
        <d v="2107-12-31T00:00:00" u="1"/>
        <d v="2108-12-31T00:00:00" u="1"/>
        <d v="2109-12-31T00:00:00" u="1"/>
        <d v="2110-12-31T00:00:00" u="1"/>
        <d v="2111-12-31T00:00:00" u="1"/>
        <d v="2112-12-31T00:00:00" u="1"/>
        <d v="2113-12-31T00:00:00" u="1"/>
        <d v="2114-12-31T00:00:00" u="1"/>
        <d v="2115-12-31T00:00:00" u="1"/>
        <d v="2116-12-31T00:00:00" u="1"/>
        <d v="2117-12-31T00:00:00" u="1"/>
        <d v="2118-12-31T00:00:00" u="1"/>
        <d v="2119-12-31T00:00:00" u="1"/>
        <d v="2120-12-31T00:00:00" u="1"/>
        <d v="2121-12-31T00:00:00" u="1"/>
        <d v="2122-12-31T00:00:00" u="1"/>
        <d v="2123-12-31T00:00:00" u="1"/>
        <d v="2124-12-31T00:00:00" u="1"/>
        <d v="2125-12-31T00:00:00" u="1"/>
        <d v="2126-12-31T00:00:00" u="1"/>
        <d v="2127-12-31T00:00:00" u="1"/>
        <d v="2128-12-31T00:00:00" u="1"/>
        <d v="2129-12-31T00:00:00" u="1"/>
        <d v="2130-12-31T00:00:00" u="1"/>
        <d v="2131-12-31T00:00:00" u="1"/>
        <d v="2132-12-31T00:00:00" u="1"/>
        <d v="2133-12-31T00:00:00" u="1"/>
        <d v="2134-12-31T00:00:00" u="1"/>
        <d v="2135-12-31T00:00:00" u="1"/>
        <d v="2136-12-31T00:00:00" u="1"/>
        <d v="2137-12-31T00:00:00" u="1"/>
        <d v="2138-12-31T00:00:00" u="1"/>
        <d v="2139-12-31T00:00:00" u="1"/>
        <d v="2140-12-31T00:00:00" u="1"/>
        <d v="2141-12-31T00:00:00" u="1"/>
        <d v="2015-01-30T00:00:00" u="1"/>
        <d v="2015-02-28T00:00:00" u="1"/>
        <d v="2017-02-28T00:00:00" u="1"/>
        <d v="2018-02-28T00:00:00" u="1"/>
        <d v="2019-02-28T00:00:00" u="1"/>
        <d v="2021-02-28T00:00:00" u="1"/>
        <d v="2022-02-28T00:00:00" u="1"/>
        <d v="2023-02-28T00:00:00" u="1"/>
        <d v="2025-02-28T00:00:00" u="1"/>
        <d v="2026-02-28T00:00:00" u="1"/>
        <d v="2027-02-28T00:00:00" u="1"/>
        <d v="2029-02-28T00:00:00" u="1"/>
        <d v="2030-02-28T00:00:00" u="1"/>
        <d v="2031-02-28T00:00:00" u="1"/>
        <d v="2033-02-28T00:00:00" u="1"/>
        <d v="2034-02-28T00:00:00" u="1"/>
        <d v="2035-02-28T00:00:00" u="1"/>
        <d v="2037-02-28T00:00:00" u="1"/>
        <d v="2038-02-28T00:00:00" u="1"/>
        <d v="2039-02-28T00:00:00" u="1"/>
        <d v="2041-02-28T00:00:00" u="1"/>
        <d v="2042-02-28T00:00:00" u="1"/>
        <d v="2043-02-28T00:00:00" u="1"/>
        <d v="2045-02-28T00:00:00" u="1"/>
        <d v="2046-02-28T00:00:00" u="1"/>
        <d v="2047-02-28T00:00:00" u="1"/>
        <d v="2048-02-28T00:00:00" u="1"/>
        <d v="2049-02-28T00:00:00" u="1"/>
        <d v="2050-02-28T00:00:00" u="1"/>
        <d v="2051-02-28T00:00:00" u="1"/>
        <d v="2053-02-28T00:00:00" u="1"/>
        <d v="2054-02-28T00:00:00" u="1"/>
        <d v="2055-02-28T00:00:00" u="1"/>
        <d v="2057-02-28T00:00:00" u="1"/>
        <d v="2058-02-28T00:00:00" u="1"/>
        <d v="2059-02-28T00:00:00" u="1"/>
        <d v="2061-02-28T00:00:00" u="1"/>
        <d v="2062-02-28T00:00:00" u="1"/>
        <d v="2063-02-28T00:00:00" u="1"/>
        <d v="2065-02-28T00:00:00" u="1"/>
        <d v="2066-02-28T00:00:00" u="1"/>
        <d v="2067-02-28T00:00:00" u="1"/>
        <d v="2069-02-28T00:00:00" u="1"/>
        <d v="2070-02-28T00:00:00" u="1"/>
        <d v="2071-02-28T00:00:00" u="1"/>
        <d v="2073-02-28T00:00:00" u="1"/>
        <d v="2074-02-28T00:00:00" u="1"/>
        <d v="2075-02-28T00:00:00" u="1"/>
        <d v="2077-02-28T00:00:00" u="1"/>
        <d v="2078-02-28T00:00:00" u="1"/>
        <d v="2079-02-28T00:00:00" u="1"/>
        <d v="2081-02-28T00:00:00" u="1"/>
        <d v="2082-02-28T00:00:00" u="1"/>
        <d v="2083-02-28T00:00:00" u="1"/>
        <d v="2085-02-28T00:00:00" u="1"/>
        <d v="2086-02-28T00:00:00" u="1"/>
        <d v="2087-02-28T00:00:00" u="1"/>
        <d v="2089-02-28T00:00:00" u="1"/>
        <d v="2090-02-28T00:00:00" u="1"/>
        <d v="2091-02-28T00:00:00" u="1"/>
        <d v="2093-02-28T00:00:00" u="1"/>
        <d v="2094-02-28T00:00:00" u="1"/>
        <d v="2095-02-28T00:00:00" u="1"/>
        <d v="2097-02-28T00:00:00" u="1"/>
        <d v="2098-02-28T00:00:00" u="1"/>
        <d v="2099-02-28T00:00:00" u="1"/>
        <d v="2100-02-28T00:00:00" u="1"/>
        <d v="2101-02-28T00:00:00" u="1"/>
        <d v="2102-02-28T00:00:00" u="1"/>
        <d v="2103-02-28T00:00:00" u="1"/>
        <d v="2105-02-28T00:00:00" u="1"/>
        <d v="2106-02-28T00:00:00" u="1"/>
        <d v="2107-02-28T00:00:00" u="1"/>
        <d v="2109-02-28T00:00:00" u="1"/>
        <d v="2110-02-28T00:00:00" u="1"/>
        <d v="2111-02-28T00:00:00" u="1"/>
        <d v="2113-02-28T00:00:00" u="1"/>
        <d v="2114-02-28T00:00:00" u="1"/>
        <d v="2115-02-28T00:00:00" u="1"/>
        <d v="2117-02-28T00:00:00" u="1"/>
        <d v="2118-02-28T00:00:00" u="1"/>
        <d v="2119-02-28T00:00:00" u="1"/>
        <d v="2121-02-28T00:00:00" u="1"/>
        <d v="2122-02-28T00:00:00" u="1"/>
        <d v="2123-02-28T00:00:00" u="1"/>
        <d v="2125-02-28T00:00:00" u="1"/>
        <d v="2126-02-28T00:00:00" u="1"/>
        <d v="2127-02-28T00:00:00" u="1"/>
        <d v="2129-02-28T00:00:00" u="1"/>
        <d v="2130-02-28T00:00:00" u="1"/>
        <d v="2131-02-28T00:00:00" u="1"/>
        <d v="2133-02-28T00:00:00" u="1"/>
        <d v="2134-02-28T00:00:00" u="1"/>
        <d v="2135-02-28T00:00:00" u="1"/>
        <d v="2137-02-28T00:00:00" u="1"/>
        <d v="2138-02-28T00:00:00" u="1"/>
        <d v="2139-02-28T00:00:00" u="1"/>
        <d v="2141-02-28T00:00:00" u="1"/>
        <d v="2015-04-30T00:00:00" u="1"/>
        <d v="2016-04-30T00:00:00" u="1"/>
        <d v="2017-04-30T00:00:00" u="1"/>
        <d v="2018-04-30T00:00:00" u="1"/>
        <d v="2019-04-30T00:00:00" u="1"/>
        <d v="2020-04-30T00:00:00" u="1"/>
        <d v="2021-04-30T00:00:00" u="1"/>
        <d v="2022-04-30T00:00:00" u="1"/>
        <d v="2023-04-30T00:00:00" u="1"/>
        <d v="2024-04-30T00:00:00" u="1"/>
        <d v="2025-04-30T00:00:00" u="1"/>
        <d v="2026-04-30T00:00:00" u="1"/>
        <d v="2027-04-30T00:00:00" u="1"/>
        <d v="2028-04-30T00:00:00" u="1"/>
        <d v="2029-04-30T00:00:00" u="1"/>
        <d v="2030-04-30T00:00:00" u="1"/>
        <d v="2031-04-30T00:00:00" u="1"/>
        <d v="2032-04-30T00:00:00" u="1"/>
        <d v="2033-04-30T00:00:00" u="1"/>
        <d v="2034-04-30T00:00:00" u="1"/>
        <d v="2035-04-30T00:00:00" u="1"/>
        <d v="2036-04-30T00:00:00" u="1"/>
        <d v="2037-04-30T00:00:00" u="1"/>
        <d v="2038-04-30T00:00:00" u="1"/>
        <d v="2039-04-30T00:00:00" u="1"/>
        <d v="2040-04-30T00:00:00" u="1"/>
        <d v="2041-04-30T00:00:00" u="1"/>
        <d v="2042-04-30T00:00:00" u="1"/>
        <d v="2043-04-30T00:00:00" u="1"/>
        <d v="2044-04-30T00:00:00" u="1"/>
        <d v="2045-04-30T00:00:00" u="1"/>
        <d v="2046-04-30T00:00:00" u="1"/>
        <d v="2047-04-30T00:00:00" u="1"/>
        <d v="2048-04-30T00:00:00" u="1"/>
        <d v="2049-04-30T00:00:00" u="1"/>
        <d v="2050-04-30T00:00:00" u="1"/>
        <d v="2051-04-30T00:00:00" u="1"/>
        <d v="2052-04-30T00:00:00" u="1"/>
        <d v="2053-04-30T00:00:00" u="1"/>
        <d v="2054-04-30T00:00:00" u="1"/>
        <d v="2055-04-30T00:00:00" u="1"/>
        <d v="2056-04-30T00:00:00" u="1"/>
        <d v="2057-04-30T00:00:00" u="1"/>
        <d v="2058-04-30T00:00:00" u="1"/>
        <d v="2059-04-30T00:00:00" u="1"/>
        <d v="2060-04-30T00:00:00" u="1"/>
        <d v="2061-04-30T00:00:00" u="1"/>
        <d v="2062-04-30T00:00:00" u="1"/>
        <d v="2063-04-30T00:00:00" u="1"/>
        <d v="2064-04-30T00:00:00" u="1"/>
        <d v="2065-04-30T00:00:00" u="1"/>
        <d v="2066-04-30T00:00:00" u="1"/>
        <d v="2067-04-30T00:00:00" u="1"/>
        <d v="2068-04-30T00:00:00" u="1"/>
        <d v="2069-04-30T00:00:00" u="1"/>
        <d v="2070-04-30T00:00:00" u="1"/>
        <d v="2071-04-30T00:00:00" u="1"/>
        <d v="2072-04-30T00:00:00" u="1"/>
        <d v="2073-04-30T00:00:00" u="1"/>
        <d v="2074-04-30T00:00:00" u="1"/>
        <d v="2075-04-30T00:00:00" u="1"/>
        <d v="2076-04-30T00:00:00" u="1"/>
        <d v="2077-04-30T00:00:00" u="1"/>
        <d v="2078-04-30T00:00:00" u="1"/>
        <d v="2079-04-30T00:00:00" u="1"/>
        <d v="2080-04-30T00:00:00" u="1"/>
        <d v="2081-04-30T00:00:00" u="1"/>
        <d v="2082-04-30T00:00:00" u="1"/>
        <d v="2083-04-30T00:00:00" u="1"/>
        <d v="2084-04-30T00:00:00" u="1"/>
        <d v="2085-04-30T00:00:00" u="1"/>
        <d v="2086-04-30T00:00:00" u="1"/>
        <d v="2087-04-30T00:00:00" u="1"/>
        <d v="2088-04-30T00:00:00" u="1"/>
        <d v="2089-04-30T00:00:00" u="1"/>
        <d v="2090-04-30T00:00:00" u="1"/>
        <d v="2091-04-30T00:00:00" u="1"/>
        <d v="2092-04-30T00:00:00" u="1"/>
        <d v="2093-04-30T00:00:00" u="1"/>
        <d v="2094-04-30T00:00:00" u="1"/>
        <d v="2095-04-30T00:00:00" u="1"/>
        <d v="2096-04-30T00:00:00" u="1"/>
        <d v="2097-04-30T00:00:00" u="1"/>
        <d v="2098-04-30T00:00:00" u="1"/>
        <d v="2099-04-30T00:00:00" u="1"/>
        <d v="2100-04-30T00:00:00" u="1"/>
        <d v="2101-04-30T00:00:00" u="1"/>
        <d v="2102-04-30T00:00:00" u="1"/>
        <d v="2103-04-30T00:00:00" u="1"/>
        <d v="2104-04-30T00:00:00" u="1"/>
        <d v="2105-04-30T00:00:00" u="1"/>
        <d v="2106-04-30T00:00:00" u="1"/>
        <d v="2107-04-30T00:00:00" u="1"/>
        <d v="2108-04-30T00:00:00" u="1"/>
        <d v="2109-04-30T00:00:00" u="1"/>
        <d v="2110-04-30T00:00:00" u="1"/>
        <d v="2111-04-30T00:00:00" u="1"/>
        <d v="2112-04-30T00:00:00" u="1"/>
        <d v="2113-04-30T00:00:00" u="1"/>
        <d v="2114-04-30T00:00:00" u="1"/>
        <d v="2115-04-30T00:00:00" u="1"/>
        <d v="2116-04-30T00:00:00" u="1"/>
        <d v="2117-04-30T00:00:00" u="1"/>
        <d v="2118-04-30T00:00:00" u="1"/>
        <d v="2119-04-30T00:00:00" u="1"/>
        <d v="2120-04-30T00:00:00" u="1"/>
        <d v="2121-04-30T00:00:00" u="1"/>
        <d v="2122-04-30T00:00:00" u="1"/>
        <d v="2123-04-30T00:00:00" u="1"/>
        <d v="2124-04-30T00:00:00" u="1"/>
        <d v="2125-04-30T00:00:00" u="1"/>
        <d v="2126-04-30T00:00:00" u="1"/>
        <d v="2127-04-30T00:00:00" u="1"/>
        <d v="2128-04-30T00:00:00" u="1"/>
        <d v="2129-04-30T00:00:00" u="1"/>
        <d v="2130-04-30T00:00:00" u="1"/>
        <d v="2131-04-30T00:00:00" u="1"/>
        <d v="2132-04-30T00:00:00" u="1"/>
        <d v="2133-04-30T00:00:00" u="1"/>
        <d v="2134-04-30T00:00:00" u="1"/>
        <d v="2135-04-30T00:00:00" u="1"/>
        <d v="2136-04-30T00:00:00" u="1"/>
        <d v="2137-04-30T00:00:00" u="1"/>
        <d v="2138-04-30T00:00:00" u="1"/>
        <d v="2139-04-30T00:00:00" u="1"/>
        <d v="2140-04-30T00:00:00" u="1"/>
        <d v="2141-04-30T00:00:00" u="1"/>
        <d v="2015-06-30T00:00:00" u="1"/>
        <d v="2016-06-30T00:00:00" u="1"/>
        <d v="2017-06-30T00:00:00" u="1"/>
        <d v="2018-06-30T00:00:00" u="1"/>
        <d v="2019-06-30T00:00:00" u="1"/>
        <d v="2020-06-30T00:00:00" u="1"/>
        <d v="2021-06-30T00:00:00" u="1"/>
        <d v="2022-06-30T00:00:00" u="1"/>
        <d v="2023-06-30T00:00:00" u="1"/>
        <d v="2024-06-30T00:00:00" u="1"/>
        <d v="2025-06-30T00:00:00" u="1"/>
        <d v="2026-06-30T00:00:00" u="1"/>
        <d v="2027-06-30T00:00:00" u="1"/>
        <d v="2028-06-30T00:00:00" u="1"/>
        <d v="2029-06-30T00:00:00" u="1"/>
        <d v="2030-06-30T00:00:00" u="1"/>
        <d v="2031-06-30T00:00:00" u="1"/>
        <d v="2032-06-30T00:00:00" u="1"/>
        <d v="2033-06-30T00:00:00" u="1"/>
        <d v="2034-06-30T00:00:00" u="1"/>
        <d v="2035-06-30T00:00:00" u="1"/>
        <d v="2036-06-30T00:00:00" u="1"/>
        <d v="2037-06-30T00:00:00" u="1"/>
        <d v="2038-06-30T00:00:00" u="1"/>
        <d v="2039-06-30T00:00:00" u="1"/>
        <d v="2040-06-30T00:00:00" u="1"/>
        <d v="2041-06-30T00:00:00" u="1"/>
        <d v="2042-06-30T00:00:00" u="1"/>
        <d v="2043-06-30T00:00:00" u="1"/>
        <d v="2044-06-30T00:00:00" u="1"/>
        <d v="2045-06-30T00:00:00" u="1"/>
        <d v="2046-06-30T00:00:00" u="1"/>
        <d v="2047-06-30T00:00:00" u="1"/>
        <d v="2048-06-30T00:00:00" u="1"/>
        <d v="2049-06-30T00:00:00" u="1"/>
        <d v="2050-06-30T00:00:00" u="1"/>
        <d v="2051-06-30T00:00:00" u="1"/>
        <d v="2052-06-30T00:00:00" u="1"/>
        <d v="2053-06-30T00:00:00" u="1"/>
        <d v="2054-06-30T00:00:00" u="1"/>
        <d v="2055-06-30T00:00:00" u="1"/>
        <d v="2056-06-30T00:00:00" u="1"/>
        <d v="2057-06-30T00:00:00" u="1"/>
        <d v="2058-06-30T00:00:00" u="1"/>
        <d v="2059-06-30T00:00:00" u="1"/>
        <d v="2060-06-30T00:00:00" u="1"/>
        <d v="2061-06-30T00:00:00" u="1"/>
        <d v="2062-06-30T00:00:00" u="1"/>
        <d v="2063-06-30T00:00:00" u="1"/>
        <d v="2064-06-30T00:00:00" u="1"/>
        <d v="2065-06-30T00:00:00" u="1"/>
        <d v="2066-06-30T00:00:00" u="1"/>
        <d v="2067-06-30T00:00:00" u="1"/>
        <d v="2068-06-30T00:00:00" u="1"/>
        <d v="2069-06-30T00:00:00" u="1"/>
        <d v="2070-06-30T00:00:00" u="1"/>
        <d v="2071-06-30T00:00:00" u="1"/>
        <d v="2072-06-30T00:00:00" u="1"/>
        <d v="2073-06-30T00:00:00" u="1"/>
        <d v="2074-06-30T00:00:00" u="1"/>
        <d v="2075-06-30T00:00:00" u="1"/>
        <d v="2076-06-30T00:00:00" u="1"/>
        <d v="2077-06-30T00:00:00" u="1"/>
        <d v="2078-06-30T00:00:00" u="1"/>
        <d v="2079-06-30T00:00:00" u="1"/>
        <d v="2080-06-30T00:00:00" u="1"/>
        <d v="2081-06-30T00:00:00" u="1"/>
        <d v="2082-06-30T00:00:00" u="1"/>
        <d v="2083-06-30T00:00:00" u="1"/>
        <d v="2084-06-30T00:00:00" u="1"/>
        <d v="2085-06-30T00:00:00" u="1"/>
        <d v="2086-06-30T00:00:00" u="1"/>
        <d v="2087-06-30T00:00:00" u="1"/>
        <d v="2088-06-30T00:00:00" u="1"/>
        <d v="2089-06-30T00:00:00" u="1"/>
        <d v="2090-06-30T00:00:00" u="1"/>
        <d v="2091-06-30T00:00:00" u="1"/>
        <d v="2092-06-30T00:00:00" u="1"/>
        <d v="2093-06-30T00:00:00" u="1"/>
        <d v="2094-06-30T00:00:00" u="1"/>
        <d v="2095-06-30T00:00:00" u="1"/>
        <d v="2096-06-30T00:00:00" u="1"/>
        <d v="2097-06-30T00:00:00" u="1"/>
        <d v="2098-06-30T00:00:00" u="1"/>
        <d v="2099-06-30T00:00:00" u="1"/>
        <d v="2100-06-30T00:00:00" u="1"/>
        <d v="2101-06-30T00:00:00" u="1"/>
        <d v="2102-06-30T00:00:00" u="1"/>
        <d v="2103-06-30T00:00:00" u="1"/>
        <d v="2104-06-30T00:00:00" u="1"/>
        <d v="2105-06-30T00:00:00" u="1"/>
        <d v="2106-06-30T00:00:00" u="1"/>
        <d v="2107-06-30T00:00:00" u="1"/>
        <d v="2108-06-30T00:00:00" u="1"/>
        <d v="2109-06-30T00:00:00" u="1"/>
        <d v="2110-06-30T00:00:00" u="1"/>
        <d v="2111-06-30T00:00:00" u="1"/>
        <d v="2112-06-30T00:00:00" u="1"/>
        <d v="2113-06-30T00:00:00" u="1"/>
        <d v="2114-06-30T00:00:00" u="1"/>
        <d v="2115-06-30T00:00:00" u="1"/>
        <d v="2116-06-30T00:00:00" u="1"/>
        <d v="2117-06-30T00:00:00" u="1"/>
        <d v="2118-06-30T00:00:00" u="1"/>
        <d v="2119-06-30T00:00:00" u="1"/>
        <d v="2120-06-30T00:00:00" u="1"/>
        <d v="2121-06-30T00:00:00" u="1"/>
        <d v="2122-06-30T00:00:00" u="1"/>
        <d v="2123-06-30T00:00:00" u="1"/>
        <d v="2124-06-30T00:00:00" u="1"/>
        <d v="2125-06-30T00:00:00" u="1"/>
        <d v="2126-06-30T00:00:00" u="1"/>
        <d v="2127-06-30T00:00:00" u="1"/>
        <d v="2128-06-30T00:00:00" u="1"/>
        <d v="2129-06-30T00:00:00" u="1"/>
        <d v="2130-06-30T00:00:00" u="1"/>
        <d v="2131-06-30T00:00:00" u="1"/>
        <d v="2132-06-30T00:00:00" u="1"/>
        <d v="2133-06-30T00:00:00" u="1"/>
        <d v="2134-06-30T00:00:00" u="1"/>
        <d v="2135-06-30T00:00:00" u="1"/>
        <d v="2136-06-30T00:00:00" u="1"/>
        <d v="2137-06-30T00:00:00" u="1"/>
        <d v="2138-06-30T00:00:00" u="1"/>
        <d v="2139-06-30T00:00:00" u="1"/>
        <d v="2140-06-30T00:00:00" u="1"/>
        <d v="2141-06-30T00:00:00" u="1"/>
        <d v="2015-09-30T00:00:00" u="1"/>
        <d v="2016-09-30T00:00:00" u="1"/>
        <d v="2017-09-30T00:00:00" u="1"/>
        <d v="2018-09-30T00:00:00" u="1"/>
        <d v="2019-09-30T00:00:00" u="1"/>
        <d v="2020-09-30T00:00:00" u="1"/>
        <d v="2021-09-30T00:00:00" u="1"/>
        <d v="2022-09-30T00:00:00" u="1"/>
        <d v="2023-09-30T00:00:00" u="1"/>
        <d v="2024-09-30T00:00:00" u="1"/>
        <d v="2025-09-30T00:00:00" u="1"/>
        <d v="2026-09-30T00:00:00" u="1"/>
        <d v="2027-09-30T00:00:00" u="1"/>
        <d v="2028-09-30T00:00:00" u="1"/>
        <d v="2029-09-30T00:00:00" u="1"/>
        <d v="2030-09-30T00:00:00" u="1"/>
        <d v="2031-09-30T00:00:00" u="1"/>
        <d v="2032-09-30T00:00:00" u="1"/>
        <d v="2033-09-30T00:00:00" u="1"/>
        <d v="2034-09-30T00:00:00" u="1"/>
        <d v="2035-09-30T00:00:00" u="1"/>
        <d v="2036-09-30T00:00:00" u="1"/>
        <d v="2037-09-30T00:00:00" u="1"/>
        <d v="2038-09-30T00:00:00" u="1"/>
        <d v="2039-09-30T00:00:00" u="1"/>
        <d v="2040-09-30T00:00:00" u="1"/>
        <d v="2041-09-30T00:00:00" u="1"/>
        <d v="2042-09-30T00:00:00" u="1"/>
        <d v="2043-09-30T00:00:00" u="1"/>
        <d v="2044-09-30T00:00:00" u="1"/>
        <d v="2045-09-30T00:00:00" u="1"/>
        <d v="2046-09-30T00:00:00" u="1"/>
        <d v="2047-09-30T00:00:00" u="1"/>
        <d v="2048-09-30T00:00:00" u="1"/>
        <d v="2049-09-30T00:00:00" u="1"/>
        <d v="2050-09-30T00:00:00" u="1"/>
        <d v="2051-09-30T00:00:00" u="1"/>
        <d v="2052-09-30T00:00:00" u="1"/>
        <d v="2053-09-30T00:00:00" u="1"/>
        <d v="2054-09-30T00:00:00" u="1"/>
        <d v="2055-09-30T00:00:00" u="1"/>
        <d v="2056-09-30T00:00:00" u="1"/>
        <d v="2057-09-30T00:00:00" u="1"/>
        <d v="2058-09-30T00:00:00" u="1"/>
        <d v="2059-09-30T00:00:00" u="1"/>
        <d v="2060-09-30T00:00:00" u="1"/>
        <d v="2061-09-30T00:00:00" u="1"/>
        <d v="2062-09-30T00:00:00" u="1"/>
        <d v="2063-09-30T00:00:00" u="1"/>
        <d v="2064-09-30T00:00:00" u="1"/>
        <d v="2065-09-30T00:00:00" u="1"/>
        <d v="2066-09-30T00:00:00" u="1"/>
        <d v="2067-09-30T00:00:00" u="1"/>
        <d v="2068-09-30T00:00:00" u="1"/>
        <d v="2069-09-30T00:00:00" u="1"/>
        <d v="2070-09-30T00:00:00" u="1"/>
        <d v="2071-09-30T00:00:00" u="1"/>
        <d v="2072-09-30T00:00:00" u="1"/>
        <d v="2073-09-30T00:00:00" u="1"/>
        <d v="2074-09-30T00:00:00" u="1"/>
        <d v="2075-09-30T00:00:00" u="1"/>
        <d v="2076-09-30T00:00:00" u="1"/>
        <d v="2077-09-30T00:00:00" u="1"/>
        <d v="2078-09-30T00:00:00" u="1"/>
        <d v="2079-09-30T00:00:00" u="1"/>
        <d v="2080-09-30T00:00:00" u="1"/>
        <d v="2081-09-30T00:00:00" u="1"/>
        <d v="2082-09-30T00:00:00" u="1"/>
        <d v="2083-09-30T00:00:00" u="1"/>
        <d v="2084-09-30T00:00:00" u="1"/>
        <d v="2085-09-30T00:00:00" u="1"/>
        <d v="2086-09-30T00:00:00" u="1"/>
        <d v="2087-09-30T00:00:00" u="1"/>
        <d v="2088-09-30T00:00:00" u="1"/>
        <d v="2089-09-30T00:00:00" u="1"/>
        <d v="2090-09-30T00:00:00" u="1"/>
        <d v="2091-09-30T00:00:00" u="1"/>
        <d v="2092-09-30T00:00:00" u="1"/>
        <d v="2093-09-30T00:00:00" u="1"/>
        <d v="2094-09-30T00:00:00" u="1"/>
        <d v="2095-09-30T00:00:00" u="1"/>
        <d v="2096-09-30T00:00:00" u="1"/>
        <d v="2097-09-30T00:00:00" u="1"/>
        <d v="2098-09-30T00:00:00" u="1"/>
        <d v="2099-09-30T00:00:00" u="1"/>
        <d v="2100-09-30T00:00:00" u="1"/>
        <d v="2101-09-30T00:00:00" u="1"/>
        <d v="2102-09-30T00:00:00" u="1"/>
        <d v="2103-09-30T00:00:00" u="1"/>
        <d v="2104-09-30T00:00:00" u="1"/>
        <d v="2105-09-30T00:00:00" u="1"/>
        <d v="2106-09-30T00:00:00" u="1"/>
        <d v="2107-09-30T00:00:00" u="1"/>
        <d v="2108-09-30T00:00:00" u="1"/>
        <d v="2109-09-30T00:00:00" u="1"/>
        <d v="2110-09-30T00:00:00" u="1"/>
        <d v="2111-09-30T00:00:00" u="1"/>
        <d v="2112-09-30T00:00:00" u="1"/>
        <d v="2113-09-30T00:00:00" u="1"/>
        <d v="2114-09-30T00:00:00" u="1"/>
        <d v="2115-09-30T00:00:00" u="1"/>
        <d v="2116-09-30T00:00:00" u="1"/>
        <d v="2117-09-30T00:00:00" u="1"/>
        <d v="2118-09-30T00:00:00" u="1"/>
        <d v="2119-09-30T00:00:00" u="1"/>
        <d v="2120-09-30T00:00:00" u="1"/>
        <d v="2121-09-30T00:00:00" u="1"/>
        <d v="2122-09-30T00:00:00" u="1"/>
        <d v="2123-09-30T00:00:00" u="1"/>
        <d v="2124-09-30T00:00:00" u="1"/>
        <d v="2125-09-30T00:00:00" u="1"/>
        <d v="2126-09-30T00:00:00" u="1"/>
        <d v="2127-09-30T00:00:00" u="1"/>
        <d v="2128-09-30T00:00:00" u="1"/>
        <d v="2051-01-03T00:00:00" u="1"/>
        <d v="2129-09-30T00:00:00" u="1"/>
        <d v="2130-09-30T00:00:00" u="1"/>
        <d v="2131-09-30T00:00:00" u="1"/>
        <d v="2132-09-30T00:00:00" u="1"/>
        <d v="2133-09-30T00:00:00" u="1"/>
        <d v="2134-09-30T00:00:00" u="1"/>
        <d v="2135-09-30T00:00:00" u="1"/>
        <d v="2136-09-30T00:00:00" u="1"/>
        <d v="2137-09-30T00:00:00" u="1"/>
        <d v="2138-09-30T00:00:00" u="1"/>
        <d v="2139-09-30T00:00:00" u="1"/>
        <d v="2140-09-30T00:00:00" u="1"/>
        <d v="2141-09-30T00:00:00" u="1"/>
        <d v="2015-11-30T00:00:00" u="1"/>
        <d v="2016-11-30T00:00:00" u="1"/>
        <d v="2017-11-30T00:00:00" u="1"/>
        <d v="2018-11-30T00:00:00" u="1"/>
        <d v="2019-11-30T00:00:00" u="1"/>
        <d v="2020-11-30T00:00:00" u="1"/>
        <d v="2021-11-30T00:00:00" u="1"/>
        <d v="2038-02-01T00:00:00" u="1"/>
        <d v="2022-11-30T00:00:00" u="1"/>
        <d v="2023-11-30T00:00:00" u="1"/>
        <d v="2024-11-30T00:00:00" u="1"/>
        <d v="2025-11-30T00:00:00" u="1"/>
        <d v="2026-11-30T00:00:00" u="1"/>
        <d v="2027-11-30T00:00:00" u="1"/>
        <d v="2028-11-30T00:00:00" u="1"/>
        <d v="2029-11-30T00:00:00" u="1"/>
        <d v="2030-11-30T00:00:00" u="1"/>
        <d v="2031-11-30T00:00:00" u="1"/>
        <d v="2032-11-30T00:00:00" u="1"/>
        <d v="2033-11-30T00:00:00" u="1"/>
        <d v="2034-11-30T00:00:00" u="1"/>
        <d v="2035-11-30T00:00:00" u="1"/>
        <d v="2036-11-30T00:00:00" u="1"/>
        <d v="2037-11-30T00:00:00" u="1"/>
        <d v="2038-11-30T00:00:00" u="1"/>
        <d v="2039-11-30T00:00:00" u="1"/>
        <d v="2040-11-30T00:00:00" u="1"/>
        <d v="2041-11-30T00:00:00" u="1"/>
        <d v="2042-11-30T00:00:00" u="1"/>
        <d v="2043-11-30T00:00:00" u="1"/>
        <d v="2044-11-30T00:00:00" u="1"/>
        <d v="2045-11-30T00:00:00" u="1"/>
        <d v="2046-11-30T00:00:00" u="1"/>
        <d v="2047-11-30T00:00:00" u="1"/>
        <d v="2048-11-30T00:00:00" u="1"/>
        <d v="2049-11-30T00:00:00" u="1"/>
        <d v="2050-11-30T00:00:00" u="1"/>
        <d v="2051-11-30T00:00:00" u="1"/>
        <d v="2052-11-30T00:00:00" u="1"/>
        <d v="2053-11-30T00:00:00" u="1"/>
        <d v="2054-11-30T00:00:00" u="1"/>
        <d v="2055-11-30T00:00:00" u="1"/>
        <d v="2056-11-30T00:00:00" u="1"/>
        <d v="2057-11-30T00:00:00" u="1"/>
        <d v="2058-11-30T00:00:00" u="1"/>
        <d v="2059-11-30T00:00:00" u="1"/>
        <d v="2060-11-30T00:00:00" u="1"/>
        <d v="2061-11-30T00:00:00" u="1"/>
        <d v="2062-11-30T00:00:00" u="1"/>
        <d v="2063-11-30T00:00:00" u="1"/>
        <d v="2064-11-30T00:00:00" u="1"/>
        <d v="2065-11-30T00:00:00" u="1"/>
        <d v="2066-11-30T00:00:00" u="1"/>
        <d v="2067-11-30T00:00:00" u="1"/>
        <d v="2068-11-30T00:00:00" u="1"/>
        <d v="2069-11-30T00:00:00" u="1"/>
        <d v="2070-11-30T00:00:00" u="1"/>
        <d v="2071-11-30T00:00:00" u="1"/>
        <d v="2072-11-30T00:00:00" u="1"/>
        <d v="2073-11-30T00:00:00" u="1"/>
        <d v="2074-11-30T00:00:00" u="1"/>
        <d v="2075-11-30T00:00:00" u="1"/>
        <d v="2076-11-30T00:00:00" u="1"/>
        <d v="2077-11-30T00:00:00" u="1"/>
        <d v="2078-11-30T00:00:00" u="1"/>
        <d v="2079-11-30T00:00:00" u="1"/>
        <d v="2080-11-30T00:00:00" u="1"/>
        <d v="2081-11-30T00:00:00" u="1"/>
        <d v="2082-11-30T00:00:00" u="1"/>
        <d v="2083-11-30T00:00:00" u="1"/>
        <d v="2084-11-30T00:00:00" u="1"/>
        <d v="2085-11-30T00:00:00" u="1"/>
        <d v="2086-11-30T00:00:00" u="1"/>
        <d v="2087-11-30T00:00:00" u="1"/>
        <d v="2088-11-30T00:00:00" u="1"/>
        <d v="2089-11-30T00:00:00" u="1"/>
        <d v="2090-11-30T00:00:00" u="1"/>
        <d v="2091-11-30T00:00:00" u="1"/>
        <d v="2092-11-30T00:00:00" u="1"/>
        <d v="2093-11-30T00:00:00" u="1"/>
        <d v="2094-11-30T00:00:00" u="1"/>
        <d v="2095-11-30T00:00:00" u="1"/>
        <d v="2096-11-30T00:00:00" u="1"/>
        <d v="2097-11-30T00:00:00" u="1"/>
        <d v="2098-11-30T00:00:00" u="1"/>
        <d v="2099-11-30T00:00:00" u="1"/>
        <d v="2100-11-30T00:00:00" u="1"/>
        <d v="2101-11-30T00:00:00" u="1"/>
        <d v="2102-11-30T00:00:00" u="1"/>
        <d v="2103-11-30T00:00:00" u="1"/>
        <d v="2104-11-30T00:00:00" u="1"/>
        <d v="2105-11-30T00:00:00" u="1"/>
        <d v="2106-11-30T00:00:00" u="1"/>
        <d v="2107-11-30T00:00:00" u="1"/>
        <d v="2108-11-30T00:00:00" u="1"/>
        <d v="2109-11-30T00:00:00" u="1"/>
        <d v="2110-11-30T00:00:00" u="1"/>
        <d v="2111-11-30T00:00:00" u="1"/>
        <d v="2112-11-30T00:00:00" u="1"/>
        <d v="2113-11-30T00:00:00" u="1"/>
        <d v="2114-11-30T00:00:00" u="1"/>
        <d v="2115-11-30T00:00:00" u="1"/>
        <d v="2116-11-30T00:00:00" u="1"/>
        <d v="2117-11-30T00:00:00" u="1"/>
        <d v="2118-11-30T00:00:00" u="1"/>
        <d v="2119-11-30T00:00:00" u="1"/>
        <d v="2120-11-30T00:00:00" u="1"/>
        <d v="2121-11-30T00:00:00" u="1"/>
        <d v="2122-11-30T00:00:00" u="1"/>
        <d v="2123-11-30T00:00:00" u="1"/>
        <d v="2124-11-30T00:00:00" u="1"/>
        <d v="2125-11-30T00:00:00" u="1"/>
        <d v="2126-11-30T00:00:00" u="1"/>
        <d v="2127-11-30T00:00:00" u="1"/>
        <d v="2128-11-30T00:00:00" u="1"/>
        <d v="2129-11-30T00:00:00" u="1"/>
        <d v="2130-11-30T00:00:00" u="1"/>
        <d v="2131-11-30T00:00:00" u="1"/>
        <d v="2132-11-30T00:00:00" u="1"/>
        <d v="2133-11-30T00:00:00" u="1"/>
        <d v="2134-11-30T00:00:00" u="1"/>
        <d v="2135-11-30T00:00:00" u="1"/>
        <d v="2136-11-30T00:00:00" u="1"/>
        <d v="2137-11-30T00:00:00" u="1"/>
        <d v="2138-11-30T00:00:00" u="1"/>
        <d v="2139-11-30T00:00:00" u="1"/>
        <d v="2140-11-30T00:00:00" u="1"/>
        <d v="2141-11-30T00:00:00" u="1"/>
        <d v="2020-01-15T00:00:00" u="1"/>
        <d v="2015-01-31T00:00:00" u="1"/>
        <d v="2016-01-31T00:00:00" u="1"/>
        <d v="2015-02-27T00:00:00" u="1"/>
        <d v="2017-01-31T00:00:00" u="1"/>
        <d v="2018-01-31T00:00:00" u="1"/>
        <d v="2019-01-31T00:00:00" u="1"/>
        <d v="2020-01-31T00:00:00" u="1"/>
        <d v="2021-01-31T00:00:00" u="1"/>
        <d v="2022-01-31T00:00:00" u="1"/>
        <d v="2023-01-31T00:00:00" u="1"/>
        <d v="2024-01-31T00:00:00" u="1"/>
        <d v="2025-01-31T00:00:00" u="1"/>
        <d v="2026-01-31T00:00:00" u="1"/>
        <d v="2027-01-31T00:00:00" u="1"/>
        <d v="2028-01-31T00:00:00" u="1"/>
        <d v="2029-01-31T00:00:00" u="1"/>
        <d v="2030-01-31T00:00:00" u="1"/>
        <d v="2031-01-31T00:00:00" u="1"/>
        <d v="2032-01-31T00:00:00" u="1"/>
        <d v="2033-01-31T00:00:00" u="1"/>
        <d v="2034-01-31T00:00:00" u="1"/>
        <d v="2035-01-31T00:00:00" u="1"/>
        <d v="2036-01-31T00:00:00" u="1"/>
        <d v="2037-01-31T00:00:00" u="1"/>
        <d v="2038-01-31T00:00:00" u="1"/>
        <d v="2039-01-31T00:00:00" u="1"/>
        <d v="2040-01-31T00:00:00" u="1"/>
        <d v="2041-01-31T00:00:00" u="1"/>
        <d v="2042-01-31T00:00:00" u="1"/>
        <d v="2043-01-31T00:00:00" u="1"/>
        <d v="2044-01-31T00:00:00" u="1"/>
        <d v="2045-01-31T00:00:00" u="1"/>
        <d v="2046-01-31T00:00:00" u="1"/>
        <d v="2047-01-31T00:00:00" u="1"/>
        <d v="2048-01-31T00:00:00" u="1"/>
        <d v="2016-02-29T00:00:00" u="1"/>
        <d v="2049-01-31T00:00:00" u="1"/>
        <d v="2050-01-31T00:00:00" u="1"/>
        <d v="2051-01-31T00:00:00" u="1"/>
        <d v="2052-01-31T00:00:00" u="1"/>
        <d v="2020-02-29T00:00:00" u="1"/>
        <d v="2053-01-31T00:00:00" u="1"/>
        <d v="2054-01-31T00:00:00" u="1"/>
        <d v="2055-01-31T00:00:00" u="1"/>
        <d v="2056-01-31T00:00:00" u="1"/>
        <d v="2024-02-29T00:00:00" u="1"/>
        <d v="2057-01-31T00:00:00" u="1"/>
        <d v="2058-01-31T00:00:00" u="1"/>
        <d v="2059-01-31T00:00:00" u="1"/>
        <d v="2060-01-31T00:00:00" u="1"/>
        <d v="2028-02-29T00:00:00" u="1"/>
        <d v="2061-01-31T00:00:00" u="1"/>
        <d v="2062-01-31T00:00:00" u="1"/>
        <d v="2063-01-31T00:00:00" u="1"/>
        <d v="2064-01-31T00:00:00" u="1"/>
        <d v="2032-02-29T00:00:00" u="1"/>
        <d v="2065-01-31T00:00:00" u="1"/>
        <d v="2066-01-31T00:00:00" u="1"/>
        <d v="2067-01-31T00:00:00" u="1"/>
        <d v="2068-01-31T00:00:00" u="1"/>
        <d v="2036-02-29T00:00:00" u="1"/>
        <d v="2069-01-31T00:00:00" u="1"/>
        <d v="2070-01-31T00:00:00" u="1"/>
        <d v="2071-01-31T00:00:00" u="1"/>
        <d v="2072-01-31T00:00:00" u="1"/>
        <d v="2040-02-29T00:00:00" u="1"/>
        <d v="2073-01-31T00:00:00" u="1"/>
        <d v="2074-01-31T00:00:00" u="1"/>
        <d v="2075-01-31T00:00:00" u="1"/>
        <d v="2076-01-31T00:00:00" u="1"/>
        <d v="2044-02-29T00:00:00" u="1"/>
        <d v="2077-01-31T00:00:00" u="1"/>
        <d v="2078-01-31T00:00:00" u="1"/>
        <d v="2079-01-31T00:00:00" u="1"/>
        <d v="2080-01-31T00:00:00" u="1"/>
        <d v="2015-03-27T00:00:00" u="1"/>
        <d v="2048-02-29T00:00:00" u="1"/>
        <d v="2081-01-31T00:00:00" u="1"/>
        <d v="2082-01-31T00:00:00" u="1"/>
        <d v="2083-01-31T00:00:00" u="1"/>
        <d v="2084-01-31T00:00:00" u="1"/>
        <d v="2052-02-29T00:00:00" u="1"/>
        <d v="2085-01-31T00:00:00" u="1"/>
        <d v="2086-01-31T00:00:00" u="1"/>
        <d v="2087-01-31T00:00:00" u="1"/>
        <d v="2088-01-31T00:00:00" u="1"/>
        <d v="2056-02-29T00:00:00" u="1"/>
        <d v="2089-01-31T00:00:00" u="1"/>
        <d v="2090-01-31T00:00:00" u="1"/>
        <d v="2091-01-31T00:00:00" u="1"/>
        <d v="2092-01-31T00:00:00" u="1"/>
        <d v="2060-02-29T00:00:00" u="1"/>
        <d v="2093-01-31T00:00:00" u="1"/>
        <d v="2094-01-31T00:00:00" u="1"/>
        <d v="2095-01-31T00:00:00" u="1"/>
        <d v="2096-01-31T00:00:00" u="1"/>
        <d v="2064-02-29T00:00:00" u="1"/>
        <d v="2097-01-31T00:00:00" u="1"/>
        <d v="2098-01-31T00:00:00" u="1"/>
        <d v="2099-01-31T00:00:00" u="1"/>
        <d v="2100-01-31T00:00:00" u="1"/>
        <d v="2068-02-29T00:00:00" u="1"/>
        <d v="2101-01-31T00:00:00" u="1"/>
        <d v="2102-01-31T00:00:00" u="1"/>
        <d v="2103-01-31T00:00:00" u="1"/>
        <d v="2104-01-31T00:00:00" u="1"/>
        <d v="2072-02-29T00:00:00" u="1"/>
        <d v="2105-01-31T00:00:00" u="1"/>
        <d v="2106-01-31T00:00:00" u="1"/>
        <d v="2107-01-31T00:00:00" u="1"/>
        <d v="2108-01-31T00:00:00" u="1"/>
        <d v="2076-02-29T00:00:00" u="1"/>
        <d v="2109-01-31T00:00:00" u="1"/>
        <d v="2110-01-31T00:00:00" u="1"/>
        <d v="2111-01-31T00:00:00" u="1"/>
        <d v="2112-01-31T00:00:00" u="1"/>
        <d v="2080-02-29T00:00:00" u="1"/>
        <d v="2113-01-31T00:00:00" u="1"/>
        <d v="2114-01-31T00:00:00" u="1"/>
        <d v="2115-01-31T00:00:00" u="1"/>
        <d v="2116-01-31T00:00:00" u="1"/>
        <d v="2084-02-29T00:00:00" u="1"/>
        <d v="2117-01-31T00:00:00" u="1"/>
        <d v="2118-01-31T00:00:00" u="1"/>
        <d v="2119-01-31T00:00:00" u="1"/>
        <d v="2120-01-31T00:00:00" u="1"/>
        <d v="2088-02-29T00:00:00" u="1"/>
        <d v="2121-01-31T00:00:00" u="1"/>
        <d v="2122-01-31T00:00:00" u="1"/>
        <d v="2123-01-31T00:00:00" u="1"/>
        <d v="2124-01-31T00:00:00" u="1"/>
        <d v="2092-02-29T00:00:00" u="1"/>
        <d v="2125-01-31T00:00:00" u="1"/>
        <d v="2126-01-31T00:00:00" u="1"/>
        <d v="2127-01-31T00:00:00" u="1"/>
        <d v="2128-01-31T00:00:00" u="1"/>
        <d v="2096-02-29T00:00:00" u="1"/>
        <d v="2129-01-31T00:00:00" u="1"/>
        <d v="2130-01-31T00:00:00" u="1"/>
        <d v="2131-01-31T00:00:00" u="1"/>
        <d v="2132-01-31T00:00:00" u="1"/>
        <d v="2133-01-31T00:00:00" u="1"/>
        <d v="2134-01-31T00:00:00" u="1"/>
        <d v="2135-01-31T00:00:00" u="1"/>
        <d v="2136-01-31T00:00:00" u="1"/>
        <d v="2104-02-29T00:00:00" u="1"/>
        <d v="2137-01-31T00:00:00" u="1"/>
        <d v="2138-01-31T00:00:00" u="1"/>
        <d v="2139-01-31T00:00:00" u="1"/>
        <d v="2140-01-31T00:00:00" u="1"/>
        <d v="2108-02-29T00:00:00" u="1"/>
        <d v="2141-01-31T00:00:00" u="1"/>
        <d v="2015-03-31T00:00:00" u="1"/>
        <d v="2016-03-31T00:00:00" u="1"/>
        <d v="2017-03-31T00:00:00" u="1"/>
        <d v="2112-02-29T00:00:00" u="1"/>
        <d v="2018-03-31T00:00:00" u="1"/>
        <d v="2019-03-31T00:00:00" u="1"/>
        <d v="2020-03-31T00:00:00" u="1"/>
        <d v="2021-03-31T00:00:00" u="1"/>
        <d v="2116-02-29T00:00:00" u="1"/>
        <d v="2022-03-31T00:00:00" u="1"/>
        <d v="2023-03-31T00:00:00" u="1"/>
        <d v="2024-03-31T00:00:00" u="1"/>
        <d v="2025-03-31T00:00:00" u="1"/>
        <d v="2120-02-29T00:00:00" u="1"/>
        <d v="2026-03-31T00:00:00" u="1"/>
        <d v="2027-03-31T00:00:00" u="1"/>
        <d v="2028-03-31T00:00:00" u="1"/>
        <d v="2029-03-31T00:00:00" u="1"/>
        <d v="2124-02-29T00:00:00" u="1"/>
        <d v="2030-03-31T00:00:00" u="1"/>
        <d v="2031-03-31T00:00:00" u="1"/>
        <d v="2032-03-31T00:00:00" u="1"/>
        <d v="2033-03-31T00:00:00" u="1"/>
        <d v="2128-02-29T00:00:00" u="1"/>
        <d v="2034-03-31T00:00:00" u="1"/>
        <d v="2035-03-31T00:00:00" u="1"/>
        <d v="2036-03-31T00:00:00" u="1"/>
        <d v="2037-03-31T00:00:00" u="1"/>
        <d v="2132-02-29T00:00:00" u="1"/>
        <d v="2038-03-31T00:00:00" u="1"/>
        <d v="2039-03-31T00:00:00" u="1"/>
        <d v="2040-03-31T00:00:00" u="1"/>
        <d v="2041-03-31T00:00:00" u="1"/>
        <d v="2136-02-29T00:00:00" u="1"/>
        <d v="2042-03-31T00:00:00" u="1"/>
        <d v="2043-03-31T00:00:00" u="1"/>
        <d v="2044-03-31T00:00:00" u="1"/>
        <d v="2045-03-31T00:00:00" u="1"/>
        <d v="2140-02-29T00:00:00" u="1"/>
        <d v="2046-03-31T00:00:00" u="1"/>
        <d v="2047-03-31T00:00:00" u="1"/>
        <d v="2048-03-31T00:00:00" u="1"/>
        <d v="2049-03-31T00:00:00" u="1"/>
        <d v="2050-03-31T00:00:00" u="1"/>
        <d v="2051-03-31T00:00:00" u="1"/>
        <d v="2052-03-31T00:00:00" u="1"/>
        <d v="2053-03-31T00:00:00" u="1"/>
        <d v="2054-03-31T00:00:00" u="1"/>
        <d v="2055-03-31T00:00:00" u="1"/>
        <d v="2056-03-31T00:00:00" u="1"/>
        <d v="2057-03-31T00:00:00" u="1"/>
        <d v="2058-03-31T00:00:00" u="1"/>
        <d v="2059-03-31T00:00:00" u="1"/>
        <d v="2060-03-31T00:00:00" u="1"/>
        <d v="2061-03-31T00:00:00" u="1"/>
        <d v="2062-03-31T00:00:00" u="1"/>
        <d v="2063-03-31T00:00:00" u="1"/>
        <d v="2064-03-31T00:00:00" u="1"/>
        <d v="2065-03-31T00:00:00" u="1"/>
        <d v="2066-03-31T00:00:00" u="1"/>
        <d v="2067-03-31T00:00:00" u="1"/>
        <d v="2068-03-31T00:00:00" u="1"/>
        <d v="2069-03-31T00:00:00" u="1"/>
        <d v="2070-03-31T00:00:00" u="1"/>
        <d v="2071-03-31T00:00:00" u="1"/>
        <d v="2072-03-31T00:00:00" u="1"/>
        <d v="2073-03-31T00:00:00" u="1"/>
        <d v="2074-03-31T00:00:00" u="1"/>
        <d v="2075-03-31T00:00:00" u="1"/>
        <d v="2076-03-31T00:00:00" u="1"/>
        <d v="2077-03-31T00:00:00" u="1"/>
        <d v="2078-03-31T00:00:00" u="1"/>
        <d v="2079-03-31T00:00:00" u="1"/>
        <d v="2080-03-31T00:00:00" u="1"/>
        <d v="2015-05-27T00:00:00" u="1"/>
        <d v="2081-03-31T00:00:00" u="1"/>
        <d v="2016-05-27T00:00:00" u="1"/>
        <d v="2082-03-31T00:00:00" u="1"/>
        <d v="2083-03-31T00:00:00" u="1"/>
        <d v="2084-03-31T00:00:00" u="1"/>
        <d v="2085-03-31T00:00:00" u="1"/>
        <d v="2086-03-31T00:00:00" u="1"/>
        <d v="2087-03-31T00:00:00" u="1"/>
        <d v="2088-03-31T00:00:00" u="1"/>
        <d v="2089-03-31T00:00:00" u="1"/>
        <d v="2090-03-31T00:00:00" u="1"/>
        <d v="2091-03-31T00:00:00" u="1"/>
        <d v="2092-03-31T00:00:00" u="1"/>
        <d v="2093-03-31T00:00:00" u="1"/>
        <d v="2094-03-31T00:00:00" u="1"/>
        <d v="2095-03-31T00:00:00" u="1"/>
        <d v="2096-03-31T00:00:00" u="1"/>
        <d v="2097-03-31T00:00:00" u="1"/>
        <d v="2098-03-31T00:00:00" u="1"/>
        <d v="2099-03-31T00:00:00" u="1"/>
        <d v="2100-03-31T00:00:00" u="1"/>
        <d v="2101-03-31T00:00:00" u="1"/>
        <d v="2102-03-31T00:00:00" u="1"/>
        <d v="2103-03-31T00:00:00" u="1"/>
        <d v="2104-03-31T00:00:00" u="1"/>
        <d v="2105-03-31T00:00:00" u="1"/>
        <d v="2106-03-31T00:00:00" u="1"/>
        <d v="2107-03-31T00:00:00" u="1"/>
        <d v="2108-03-31T00:00:00" u="1"/>
        <d v="2109-03-31T00:00:00" u="1"/>
        <d v="2110-03-31T00:00:00" u="1"/>
        <d v="2111-03-31T00:00:00" u="1"/>
        <d v="2112-03-31T00:00:00" u="1"/>
        <d v="2113-03-31T00:00:00" u="1"/>
        <d v="2114-03-31T00:00:00" u="1"/>
        <d v="2115-03-31T00:00:00" u="1"/>
        <d v="2116-03-31T00:00:00" u="1"/>
        <d v="2117-03-31T00:00:00" u="1"/>
        <d v="2118-03-31T00:00:00" u="1"/>
        <d v="2119-03-31T00:00:00" u="1"/>
        <d v="2120-03-31T00:00:00" u="1"/>
        <d v="2121-03-31T00:00:00" u="1"/>
        <d v="2122-03-31T00:00:00" u="1"/>
        <d v="2123-03-31T00:00:00" u="1"/>
        <d v="2124-03-31T00:00:00" u="1"/>
        <d v="2125-03-31T00:00:00" u="1"/>
        <d v="2126-03-31T00:00:00" u="1"/>
        <d v="2127-03-31T00:00:00" u="1"/>
        <d v="2128-03-31T00:00:00" u="1"/>
        <d v="2129-03-31T00:00:00" u="1"/>
        <d v="2130-03-31T00:00:00" u="1"/>
        <d v="2131-03-31T00:00:00" u="1"/>
        <d v="2132-03-31T00:00:00" u="1"/>
        <d v="2133-03-31T00:00:00" u="1"/>
        <d v="2134-03-31T00:00:00" u="1"/>
        <d v="2135-03-31T00:00:00" u="1"/>
        <d v="2136-03-31T00:00:00" u="1"/>
        <d v="2137-03-31T00:00:00" u="1"/>
        <d v="2138-03-31T00:00:00" u="1"/>
        <d v="2139-03-31T00:00:00" u="1"/>
        <d v="2140-03-31T00:00:00" u="1"/>
        <d v="2141-03-31T00:00:00" u="1"/>
        <d v="2015-05-31T00:00:00" u="1"/>
        <d v="2016-05-31T00:00:00" u="1"/>
        <d v="2017-05-31T00:00:00" u="1"/>
        <d v="2018-05-31T00:00:00" u="1"/>
        <d v="2019-05-31T00:00:00" u="1"/>
        <d v="2020-05-31T00:00:00" u="1"/>
        <d v="2021-05-31T00:00:00" u="1"/>
        <d v="2022-05-31T00:00:00" u="1"/>
        <d v="2023-05-31T00:00:00" u="1"/>
        <d v="2024-05-31T00:00:00" u="1"/>
        <d v="2017-09-15T00:00:00" u="1"/>
        <d v="2025-05-31T00:00:00" u="1"/>
        <d v="2026-05-31T00:00:00" u="1"/>
        <d v="2027-05-31T00:00:00" u="1"/>
        <d v="2028-05-31T00:00:00" u="1"/>
        <d v="2029-05-31T00:00:00" u="1"/>
        <d v="2030-05-31T00:00:00" u="1"/>
        <d v="2031-05-31T00:00:00" u="1"/>
        <d v="2032-05-31T00:00:00" u="1"/>
        <d v="2033-05-31T00:00:00" u="1"/>
        <d v="2034-05-31T00:00:00" u="1"/>
        <d v="2035-05-31T00:00:00" u="1"/>
        <d v="2036-05-31T00:00:00" u="1"/>
        <d v="2037-05-31T00:00:00" u="1"/>
        <d v="2038-05-31T00:00:00" u="1"/>
        <d v="2039-05-31T00:00:00" u="1"/>
        <d v="2040-05-31T00:00:00" u="1"/>
        <d v="2041-05-31T00:00:00" u="1"/>
        <d v="2042-05-31T00:00:00" u="1"/>
        <d v="2043-05-31T00:00:00" u="1"/>
        <d v="2044-05-31T00:00:00" u="1"/>
        <d v="2045-05-31T00:00:00" u="1"/>
        <d v="2046-05-31T00:00:00" u="1"/>
        <d v="2047-05-31T00:00:00" u="1"/>
        <d v="2048-05-31T00:00:00" u="1"/>
        <d v="2049-05-31T00:00:00" u="1"/>
        <d v="2050-05-31T00:00:00" u="1"/>
        <d v="2051-05-31T00:00:00" u="1"/>
        <d v="2052-05-31T00:00:00" u="1"/>
        <d v="2053-05-31T00:00:00" u="1"/>
        <d v="2054-05-31T00:00:00" u="1"/>
        <d v="2055-05-31T00:00:00" u="1"/>
        <d v="2056-05-31T00:00:00" u="1"/>
        <d v="2057-05-31T00:00:00" u="1"/>
        <d v="2058-05-31T00:00:00" u="1"/>
        <d v="2059-05-31T00:00:00" u="1"/>
        <d v="2060-05-31T00:00:00" u="1"/>
        <d v="2061-05-31T00:00:00" u="1"/>
        <d v="2062-05-31T00:00:00" u="1"/>
        <d v="2063-05-31T00:00:00" u="1"/>
        <d v="2064-05-31T00:00:00" u="1"/>
        <d v="2065-05-31T00:00:00" u="1"/>
        <d v="2066-05-31T00:00:00" u="1"/>
        <d v="2067-05-31T00:00:00" u="1"/>
        <d v="2068-05-31T00:00:00" u="1"/>
        <d v="2069-05-31T00:00:00" u="1"/>
        <d v="2070-05-31T00:00:00" u="1"/>
        <d v="2071-05-31T00:00:00" u="1"/>
        <d v="2072-05-31T00:00:00" u="1"/>
        <d v="2073-05-31T00:00:00" u="1"/>
        <d v="2074-05-31T00:00:00" u="1"/>
        <d v="2075-05-31T00:00:00" u="1"/>
        <d v="2076-05-31T00:00:00" u="1"/>
        <d v="2077-05-31T00:00:00" u="1"/>
        <d v="2078-05-31T00:00:00" u="1"/>
        <d v="2079-05-31T00:00:00" u="1"/>
        <d v="2080-05-31T00:00:00" u="1"/>
        <d v="2081-05-31T00:00:00" u="1"/>
        <d v="2082-05-31T00:00:00" u="1"/>
        <d v="2083-05-31T00:00:00" u="1"/>
        <d v="2084-05-31T00:00:00" u="1"/>
        <d v="2085-05-31T00:00:00" u="1"/>
        <d v="2086-05-31T00:00:00" u="1"/>
        <d v="2087-05-31T00:00:00" u="1"/>
        <d v="2088-05-31T00:00:00" u="1"/>
        <d v="2089-05-31T00:00:00" u="1"/>
        <d v="2090-05-31T00:00:00" u="1"/>
        <d v="2091-05-31T00:00:00" u="1"/>
        <d v="2092-05-31T00:00:00" u="1"/>
        <d v="2093-05-31T00:00:00" u="1"/>
        <d v="2094-05-31T00:00:00" u="1"/>
        <d v="2095-05-31T00:00:00" u="1"/>
        <d v="2096-05-31T00:00:00" u="1"/>
        <d v="2097-05-31T00:00:00" u="1"/>
        <d v="2098-05-31T00:00:00" u="1"/>
        <d v="2023-12-07T00:00:00" u="1"/>
        <d v="2099-05-31T00:00:00" u="1"/>
        <d v="2100-05-31T00:00:00" u="1"/>
        <d v="2101-05-31T00:00:00" u="1"/>
        <d v="2102-05-31T00:00:00" u="1"/>
        <d v="2103-05-31T00:00:00" u="1"/>
        <d v="2104-05-31T00:00:00" u="1"/>
        <d v="2105-05-31T00:00:00" u="1"/>
        <d v="2106-05-31T00:00:00" u="1"/>
        <d v="2107-05-31T00:00:00" u="1"/>
        <d v="2108-05-31T00:00:00" u="1"/>
        <d v="2033-12-07T00:00:00" u="1"/>
        <d v="2109-05-31T00:00:00" u="1"/>
        <d v="2110-05-31T00:00:00" u="1"/>
        <d v="2111-05-31T00:00:00" u="1"/>
        <d v="2112-05-31T00:00:00" u="1"/>
        <d v="2113-05-31T00:00:00" u="1"/>
        <d v="2114-05-31T00:00:00" u="1"/>
        <d v="2115-05-31T00:00:00" u="1"/>
        <d v="2116-05-31T00:00:00" u="1"/>
        <d v="2117-05-31T00:00:00" u="1"/>
        <d v="2118-05-31T00:00:00" u="1"/>
        <d v="2119-05-31T00:00:00" u="1"/>
        <d v="2120-05-31T00:00:00" u="1"/>
        <d v="2121-05-31T00:00:00" u="1"/>
        <d v="2122-05-31T00:00:00" u="1"/>
        <d v="2123-05-31T00:00:00" u="1"/>
        <d v="2124-05-31T00:00:00" u="1"/>
        <d v="2125-05-31T00:00:00" u="1"/>
        <d v="2126-05-31T00:00:00" u="1"/>
        <d v="2127-05-31T00:00:00" u="1"/>
        <d v="2128-05-31T00:00:00" u="1"/>
        <d v="2129-05-31T00:00:00" u="1"/>
        <d v="2130-05-31T00:00:00" u="1"/>
        <d v="2131-05-31T00:00:00" u="1"/>
        <d v="2132-05-31T00:00:00" u="1"/>
        <d v="2133-05-31T00:00:00" u="1"/>
        <d v="2134-05-31T00:00:00" u="1"/>
        <d v="2135-05-31T00:00:00" u="1"/>
        <d v="2136-05-31T00:00:00" u="1"/>
        <d v="2137-05-31T00:00:00" u="1"/>
        <d v="2138-05-31T00:00:00" u="1"/>
        <d v="2139-05-31T00:00:00" u="1"/>
        <d v="2140-05-31T00:00:00" u="1"/>
        <d v="2141-05-31T00:00:00" u="1"/>
        <d v="2015-07-31T00:00:00" u="1"/>
        <d v="2016-07-31T00:00:00" u="1"/>
        <d v="2015-08-27T00:00:00" u="1"/>
        <d v="2017-07-31T00:00:00" u="1"/>
        <d v="2018-07-31T00:00:00" u="1"/>
        <d v="2019-07-31T00:00:00" u="1"/>
        <d v="2020-07-31T00:00:00" u="1"/>
        <d v="2021-07-31T00:00:00" u="1"/>
        <d v="2022-07-31T00:00:00" u="1"/>
        <d v="2023-07-31T00:00:00" u="1"/>
        <d v="2024-07-31T00:00:00" u="1"/>
        <d v="2025-07-31T00:00:00" u="1"/>
        <d v="2026-07-31T00:00:00" u="1"/>
        <d v="2027-07-31T00:00:00" u="1"/>
        <d v="2028-07-31T00:00:00" u="1"/>
        <d v="2029-07-31T00:00:00" u="1"/>
        <d v="2030-07-31T00:00:00" u="1"/>
        <d v="2031-07-31T00:00:00" u="1"/>
        <d v="2032-07-31T00:00:00" u="1"/>
        <d v="2033-07-31T00:00:00" u="1"/>
        <d v="2034-07-31T00:00:00" u="1"/>
        <d v="2035-07-31T00:00:00" u="1"/>
        <d v="2036-07-31T00:00:00" u="1"/>
        <d v="2037-07-31T00:00:00" u="1"/>
        <d v="2038-07-31T00:00:00" u="1"/>
        <d v="2039-07-31T00:00:00" u="1"/>
        <d v="2040-07-31T00:00:00" u="1"/>
        <d v="2041-07-31T00:00:00" u="1"/>
        <d v="2042-07-31T00:00:00" u="1"/>
        <d v="2043-07-31T00:00:00" u="1"/>
        <d v="2044-07-31T00:00:00" u="1"/>
        <d v="2045-07-31T00:00:00" u="1"/>
        <d v="2046-07-31T00:00:00" u="1"/>
        <d v="2047-07-31T00:00:00" u="1"/>
        <d v="2048-07-31T00:00:00" u="1"/>
        <d v="2016-08-29T00:00:00" u="1"/>
        <d v="2049-07-31T00:00:00" u="1"/>
        <d v="2050-07-31T00:00:00" u="1"/>
        <d v="2051-07-31T00:00:00" u="1"/>
        <d v="2052-07-31T00:00:00" u="1"/>
        <d v="2053-07-31T00:00:00" u="1"/>
        <d v="2054-07-31T00:00:00" u="1"/>
        <d v="2055-07-31T00:00:00" u="1"/>
        <d v="2056-07-31T00:00:00" u="1"/>
        <d v="2057-07-31T00:00:00" u="1"/>
        <d v="2058-07-31T00:00:00" u="1"/>
        <d v="2059-07-31T00:00:00" u="1"/>
        <d v="2060-07-31T00:00:00" u="1"/>
        <d v="2061-07-31T00:00:00" u="1"/>
        <d v="2062-07-31T00:00:00" u="1"/>
        <d v="2063-07-31T00:00:00" u="1"/>
        <d v="2064-07-31T00:00:00" u="1"/>
        <d v="2065-07-31T00:00:00" u="1"/>
        <d v="2066-07-31T00:00:00" u="1"/>
        <d v="2067-07-31T00:00:00" u="1"/>
        <d v="2068-07-31T00:00:00" u="1"/>
        <d v="2069-07-31T00:00:00" u="1"/>
        <d v="2070-07-31T00:00:00" u="1"/>
        <d v="2071-07-31T00:00:00" u="1"/>
        <d v="2072-07-31T00:00:00" u="1"/>
        <d v="2073-07-31T00:00:00" u="1"/>
        <d v="2074-07-31T00:00:00" u="1"/>
        <d v="2075-07-31T00:00:00" u="1"/>
        <d v="2076-07-31T00:00:00" u="1"/>
        <d v="2077-07-31T00:00:00" u="1"/>
        <d v="2078-07-31T00:00:00" u="1"/>
        <d v="2015-08-31T00:00:00" u="1"/>
        <d v="2079-07-31T00:00:00" u="1"/>
        <d v="2016-08-31T00:00:00" u="1"/>
        <d v="2080-07-31T00:00:00" u="1"/>
        <d v="2017-08-31T00:00:00" u="1"/>
        <d v="2081-07-31T00:00:00" u="1"/>
        <d v="2018-08-31T00:00:00" u="1"/>
        <d v="2082-07-31T00:00:00" u="1"/>
        <d v="2019-08-31T00:00:00" u="1"/>
        <d v="2083-07-31T00:00:00" u="1"/>
        <d v="2020-08-31T00:00:00" u="1"/>
        <d v="2084-07-31T00:00:00" u="1"/>
        <d v="2021-08-31T00:00:00" u="1"/>
        <d v="2085-07-31T00:00:00" u="1"/>
        <d v="2022-08-31T00:00:00" u="1"/>
        <d v="2086-07-31T00:00:00" u="1"/>
        <d v="2023-08-31T00:00:00" u="1"/>
        <d v="2087-07-31T00:00:00" u="1"/>
        <d v="2024-08-31T00:00:00" u="1"/>
        <d v="2088-07-31T00:00:00" u="1"/>
        <d v="2025-08-31T00:00:00" u="1"/>
        <d v="2089-07-31T00:00:00" u="1"/>
        <d v="2026-08-31T00:00:00" u="1"/>
        <d v="2090-07-31T00:00:00" u="1"/>
        <d v="2027-08-31T00:00:00" u="1"/>
        <d v="2091-07-31T00:00:00" u="1"/>
        <d v="2028-08-31T00:00:00" u="1"/>
        <d v="2092-07-31T00:00:00" u="1"/>
        <d v="2029-08-31T00:00:00" u="1"/>
        <d v="2093-07-31T00:00:00" u="1"/>
        <d v="2030-08-31T00:00:00" u="1"/>
        <d v="2094-07-31T00:00:00" u="1"/>
        <d v="2031-08-31T00:00:00" u="1"/>
        <d v="2095-07-31T00:00:00" u="1"/>
        <d v="2032-08-31T00:00:00" u="1"/>
        <d v="2096-07-31T00:00:00" u="1"/>
      </sharedItems>
    </cacheField>
    <cacheField name="ZeroRate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saveData="0" refreshOnLoad="1" refreshedBy="Francois Botha" refreshedDate="43258.588080208334" createdVersion="4" refreshedVersion="5" minRefreshableVersion="3" recordCount="1">
  <cacheSource type="worksheet">
    <worksheetSource name="HedgeResults"/>
  </cacheSource>
  <cacheFields count="22">
    <cacheField name="EffectiveDate" numFmtId="164">
      <sharedItems containsNonDate="0" containsString="0" containsBlank="1"/>
    </cacheField>
    <cacheField name="AssetsEffectiveDate" numFmtId="164">
      <sharedItems containsNonDate="0" containsString="0" containsBlank="1"/>
    </cacheField>
    <cacheField name="Portfolio_Id" numFmtId="0">
      <sharedItems containsNonDate="0" containsString="0" containsBlank="1"/>
    </cacheField>
    <cacheField name="PortfolioName" numFmtId="164">
      <sharedItems containsNonDate="0" containsString="0" containsBlank="1"/>
    </cacheField>
    <cacheField name="Code" numFmtId="164">
      <sharedItems containsNonDate="0" containsString="0" containsBlank="1" count="1">
        <m/>
      </sharedItems>
    </cacheField>
    <cacheField name="CurveType" numFmtId="4">
      <sharedItems containsNonDate="0" containsString="0" containsBlank="1" count="1">
        <m/>
      </sharedItems>
    </cacheField>
    <cacheField name="ShockDate" numFmtId="164">
      <sharedItems containsNonDate="0" containsString="0" containsBlank="1" count="1">
        <m/>
      </sharedItems>
    </cacheField>
    <cacheField name="LiabilityRandsPerPoint" numFmtId="4">
      <sharedItems containsNonDate="0" containsString="0" containsBlank="1"/>
    </cacheField>
    <cacheField name="BaseRandsPerPoint" numFmtId="0">
      <sharedItems containsNonDate="0" containsString="0" containsBlank="1"/>
    </cacheField>
    <cacheField name="CurrentHoldings" numFmtId="4">
      <sharedItems containsNonDate="0" containsString="0" containsBlank="1"/>
    </cacheField>
    <cacheField name="CurrentHoldingsRandsPerPoint" numFmtId="3">
      <sharedItems containsNonDate="0" containsString="0" containsBlank="1"/>
    </cacheField>
    <cacheField name="FictionalTradeNominalValue" numFmtId="3">
      <sharedItems containsNonDate="0" containsString="0" containsBlank="1"/>
    </cacheField>
    <cacheField name="FictionalTradeRandsPerPoint" numFmtId="3">
      <sharedItems containsNonDate="0" containsString="0" containsBlank="1"/>
    </cacheField>
    <cacheField name="NetRandsPerPointRequired" numFmtId="4">
      <sharedItems containsNonDate="0" containsString="0" containsBlank="1"/>
    </cacheField>
    <cacheField name="NotionalsPerR100" numFmtId="4">
      <sharedItems containsNonDate="0" containsString="0" containsBlank="1"/>
    </cacheField>
    <cacheField name="HedgeDV01" numFmtId="4">
      <sharedItems containsNonDate="0" containsString="0" containsBlank="1"/>
    </cacheField>
    <cacheField name="NotionalsPerR1" numFmtId="4">
      <sharedItems containsNonDate="0" containsString="0" containsBlank="1"/>
    </cacheField>
    <cacheField name="LatestClosePrice" numFmtId="4">
      <sharedItems containsNonDate="0" containsString="0" containsBlank="1"/>
    </cacheField>
    <cacheField name="Price" numFmtId="4">
      <sharedItems containsNonDate="0" containsString="0" containsBlank="1"/>
    </cacheField>
    <cacheField name="ShockMethod" numFmtId="4">
      <sharedItems containsNonDate="0" containsString="0" containsBlank="1"/>
    </cacheField>
    <cacheField name="Calculation_Id" numFmtId="0">
      <sharedItems containsNonDate="0" containsString="0" containsBlank="1"/>
    </cacheField>
    <cacheField name="Username" numFmtId="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saveData="0" refreshOnLoad="1" refreshedBy="Francois Botha" refreshedDate="43258.588080671296" missingItemsLimit="0" createdVersion="4" refreshedVersion="5" minRefreshableVersion="3" recordCount="1">
  <cacheSource type="worksheet">
    <worksheetSource name="StressedLiabilities"/>
  </cacheSource>
  <cacheFields count="9">
    <cacheField name="SchemeId" numFmtId="0">
      <sharedItems containsNonDate="0" containsString="0" containsBlank="1" containsNumber="1" containsInteger="1" minValue="1" maxValue="83" count="55">
        <m/>
        <n v="7" u="1"/>
        <n v="3" u="1"/>
        <n v="69" u="1"/>
        <n v="53" u="1"/>
        <n v="33" u="1"/>
        <n v="68" u="1"/>
        <n v="29" u="1"/>
        <n v="19" u="1"/>
        <n v="59" u="1"/>
        <n v="39" u="1"/>
        <n v="67" u="1"/>
        <n v="52" u="1"/>
        <n v="32" u="1"/>
        <n v="22" u="1"/>
        <n v="14" u="1"/>
        <n v="9" u="1"/>
        <n v="6" u="1"/>
        <n v="1" u="1"/>
        <n v="66" u="1"/>
        <n v="58" u="1"/>
        <n v="38" u="1"/>
        <n v="25" u="1"/>
        <n v="28" u="1"/>
        <n v="18" u="1"/>
        <n v="12" u="1"/>
        <n v="5" u="1"/>
        <n v="2" u="1"/>
        <n v="57" u="1"/>
        <n v="37" u="1"/>
        <n v="31" u="1"/>
        <n v="21" u="1"/>
        <n v="63" u="1"/>
        <n v="36" u="1"/>
        <n v="24" u="1"/>
        <n v="15" u="1"/>
        <n v="10" u="1"/>
        <n v="62" u="1"/>
        <n v="27" u="1"/>
        <n v="17" u="1"/>
        <n v="55" u="1"/>
        <n v="35" u="1"/>
        <n v="30" u="1"/>
        <n v="20" u="1"/>
        <n v="13" u="1"/>
        <n v="8" u="1"/>
        <n v="61" u="1"/>
        <n v="71" u="1"/>
        <n v="54" u="1"/>
        <n v="34" u="1"/>
        <n v="23" u="1"/>
        <n v="83" u="1"/>
        <n v="26" u="1"/>
        <n v="16" u="1"/>
        <n v="11" u="1"/>
      </sharedItems>
    </cacheField>
    <cacheField name="SchemeName" numFmtId="0">
      <sharedItems containsNonDate="0" containsBlank="1" count="53">
        <m/>
        <s v="Suidwes" u="1"/>
        <s v="SA Tioxide" u="1"/>
        <s v="HSRC" u="1"/>
        <s v="Omnia" u="1"/>
        <s v="Coats SA" u="1"/>
        <s v="Oos-Kaap Inrigtings en C-M Rade" u="1"/>
        <s v="SA Reserve Bank" u="1"/>
        <s v="Compare" u="1"/>
        <s v="Marley" u="1"/>
        <s v="Natstan Wire" u="1"/>
        <s v="Excess liabilities" u="1"/>
        <s v="Private Security Industry Regulatory Authority Pension Fund" u="1"/>
        <s v="Randgold &amp; Exploration" u="1"/>
        <s v="International Systems" u="1"/>
        <s v="Trubok" u="1"/>
        <s v="Kellogs" u="1"/>
        <s v="Nissan" u="1"/>
        <s v="Sanlam" u="1"/>
        <s v="SA Threads &amp; Cotton Pension Fund" u="1"/>
        <s v="Pensioenfonds vir Leraars" u="1"/>
        <s v="Cigna Pension Fund" u="1"/>
        <s v="Howden" u="1"/>
        <s v="Grace Africa Pension Fund" u="1"/>
        <s v="Avec" u="1"/>
        <s v="Foster Wheeler" u="1"/>
        <s v="Mondi" u="1"/>
        <s v="ABI Topup" u="1"/>
        <s v="White River Saw Mills" u="1"/>
        <s v="Unitrans" u="1"/>
        <s v="Mercantile" u="1"/>
        <s v="Pensioenfonds vir Amptenare" u="1"/>
        <s v="Alexcor" u="1"/>
        <s v="Robertson (50%)" u="1"/>
        <s v="RCL Foods + 2%" u="1"/>
        <s v="Primove" u="1"/>
        <s v="RCL Foods + 1%" u="1"/>
        <s v="Citi Note" u="1"/>
        <s v="RCL Foods + 0%" u="1"/>
        <s v="Credit Guarantee" u="1"/>
        <s v="Naspers" u="1"/>
        <s v="PEP" u="1"/>
        <s v="Santam" u="1"/>
        <s v="RAF" u="1"/>
        <s v="Business Connexion CPI + 2%" u="1"/>
        <s v="UCT" u="1"/>
        <s v="Robertson (75%)" u="1"/>
        <s v="Sparta Beef" u="1"/>
        <s v="SAICA" u="1"/>
        <s v="Business Connexion CPI" u="1"/>
        <s v="Price's Daelite" u="1"/>
        <s v="ABI" u="1"/>
        <s v="AECI" u="1"/>
      </sharedItems>
    </cacheField>
    <cacheField name="StressType" numFmtId="0">
      <sharedItems containsNonDate="0" containsBlank="1" count="2">
        <m/>
        <s v="T" u="1"/>
      </sharedItems>
    </cacheField>
    <cacheField name="LowerBound" numFmtId="170">
      <sharedItems containsNonDate="0" containsString="0" containsBlank="1"/>
    </cacheField>
    <cacheField name="UpperBound" numFmtId="170">
      <sharedItems containsNonDate="0" containsString="0" containsBlank="1"/>
    </cacheField>
    <cacheField name="Increment" numFmtId="170">
      <sharedItems containsNonDate="0" containsString="0" containsBlank="1"/>
    </cacheField>
    <cacheField name="CurveType" numFmtId="0">
      <sharedItems containsNonDate="0" containsBlank="1" count="3">
        <m/>
        <s v="R" u="1"/>
        <s v="N" u="1"/>
      </sharedItems>
    </cacheField>
    <cacheField name="Step" numFmtId="170">
      <sharedItems containsNonDate="0" containsString="0" containsBlank="1" containsNumber="1" minValue="-0.01" maxValue="0.01" count="5">
        <m/>
        <n v="-0.01" u="1"/>
        <n v="-5.0000000000000001E-3" u="1"/>
        <n v="0.01" u="1"/>
        <n v="5.0000000000000001E-3" u="1"/>
      </sharedItems>
    </cacheField>
    <cacheField name="Liability" numFmtId="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saveData="0" refreshOnLoad="1" refreshedBy="Francois Botha" refreshedDate="43258.588665509262" missingItemsLimit="0" createdVersion="4" refreshedVersion="5" minRefreshableVersion="3" recordCount="1">
  <cacheSource type="worksheet">
    <worksheetSource name="LiabilityBuildup"/>
  </cacheSource>
  <cacheFields count="13">
    <cacheField name="ValuationDate" numFmtId="14">
      <sharedItems containsNonDate="0" containsString="0" containsBlank="1"/>
    </cacheField>
    <cacheField name="PortfolioName" numFmtId="0">
      <sharedItems containsNonDate="0" containsString="0" containsBlank="1"/>
    </cacheField>
    <cacheField name="SchemeGroup" numFmtId="0">
      <sharedItems containsNonDate="0" containsString="0" containsBlank="1"/>
    </cacheField>
    <cacheField name="Scheme" numFmtId="0">
      <sharedItems containsNonDate="0" containsString="0" containsBlank="1" count="1">
        <m/>
      </sharedItems>
    </cacheField>
    <cacheField name="IncludeInLiabilityReporting" numFmtId="0">
      <sharedItems count="1">
        <b v="1"/>
      </sharedItems>
    </cacheField>
    <cacheField name="BuildupStep" numFmtId="4">
      <sharedItems containsNonDate="0" containsString="0" containsBlank="1" count="1">
        <m/>
      </sharedItems>
    </cacheField>
    <cacheField name="Liability" numFmtId="3">
      <sharedItems containsNonDate="0" containsString="0" containsBlank="1"/>
    </cacheField>
    <cacheField name="ChangeInLiability" numFmtId="4">
      <sharedItems containsNonDate="0" containsString="0" containsBlank="1"/>
    </cacheField>
    <cacheField name="AdditionalPreliminaryLiability" numFmtId="4">
      <sharedItems containsNonDate="0" containsString="0" containsBlank="1"/>
    </cacheField>
    <cacheField name="DateCalculated" numFmtId="22">
      <sharedItems containsNonDate="0" containsString="0" containsBlank="1"/>
    </cacheField>
    <cacheField name="Description" numFmtId="166">
      <sharedItems containsNonDate="0" containsString="0" containsBlank="1" count="1">
        <m/>
      </sharedItems>
    </cacheField>
    <cacheField name="Calculation_Id" numFmtId="0">
      <sharedItems containsNonDate="0" containsString="0" containsBlank="1"/>
    </cacheField>
    <cacheField name="Username" numFmtId="166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saveData="0" refreshOnLoad="1" refreshedBy="Francois Botha" refreshedDate="43258.589757754627" missingItemsLimit="0" createdVersion="4" refreshedVersion="5" minRefreshableVersion="3" recordCount="2">
  <cacheSource type="worksheet">
    <worksheetSource name="AssetRandsPerPoint"/>
  </cacheSource>
  <cacheFields count="15">
    <cacheField name="EffectiveDate" numFmtId="164">
      <sharedItems containsNonDate="0" containsString="0" containsBlank="1"/>
    </cacheField>
    <cacheField name="AssetsEffectiveDate" numFmtId="164">
      <sharedItems containsNonDate="0" containsString="0" containsBlank="1"/>
    </cacheField>
    <cacheField name="Portfolio_Id" numFmtId="0">
      <sharedItems containsNonDate="0" containsString="0" containsBlank="1"/>
    </cacheField>
    <cacheField name="PortfolioName" numFmtId="0">
      <sharedItems containsNonDate="0" containsString="0" containsBlank="1"/>
    </cacheField>
    <cacheField name="AssetCode" numFmtId="164">
      <sharedItems containsNonDate="0" containsString="0" containsBlank="1" count="1">
        <m/>
      </sharedItems>
    </cacheField>
    <cacheField name="MaturityDate" numFmtId="164">
      <sharedItems containsNonDate="0" containsString="0" containsBlank="1" count="1">
        <m/>
      </sharedItems>
    </cacheField>
    <cacheField name="NominalValue" numFmtId="3">
      <sharedItems containsNonDate="0" containsString="0" containsBlank="1"/>
    </cacheField>
    <cacheField name="FictionalTradeNominalValue" numFmtId="3">
      <sharedItems containsNonDate="0" containsString="0" containsBlank="1"/>
    </cacheField>
    <cacheField name="BucketDate" numFmtId="164">
      <sharedItems containsNonDate="0" containsString="0" containsBlank="1" count="1">
        <m/>
      </sharedItems>
    </cacheField>
    <cacheField name="RandsPerPoint" numFmtId="165">
      <sharedItems containsNonDate="0" containsString="0" containsBlank="1"/>
    </cacheField>
    <cacheField name="ShockMethod" numFmtId="0">
      <sharedItems containsNonDate="0" containsString="0" containsBlank="1"/>
    </cacheField>
    <cacheField name="RecommendedTrade" numFmtId="4">
      <sharedItems containsNonDate="0" containsString="0" containsBlank="1"/>
    </cacheField>
    <cacheField name="BondType" numFmtId="0">
      <sharedItems count="2">
        <s v="Nominal"/>
        <s v="Real"/>
      </sharedItems>
    </cacheField>
    <cacheField name="Calculation_Id" numFmtId="0">
      <sharedItems containsNonDate="0" containsString="0" containsBlank="1"/>
    </cacheField>
    <cacheField name="Username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r:id="rId1" refreshedBy="Francois Botha" refreshedDate="43258.589906597219" missingItemsLimit="0" createdVersion="5" refreshedVersion="5" minRefreshableVersion="3" recordCount="1">
  <cacheSource type="worksheet">
    <worksheetSource name="StressedHedges"/>
  </cacheSource>
  <cacheFields count="16">
    <cacheField name="CalculationId" numFmtId="0">
      <sharedItems containsNonDate="0" containsString="0" containsBlank="1"/>
    </cacheField>
    <cacheField name="StressType" numFmtId="0">
      <sharedItems count="1">
        <s v="T"/>
      </sharedItems>
    </cacheField>
    <cacheField name="CurveType" numFmtId="0">
      <sharedItems count="1">
        <s v="N"/>
      </sharedItems>
    </cacheField>
    <cacheField name="Step" numFmtId="10">
      <sharedItems containsNonDate="0" containsString="0" containsBlank="1" count="1">
        <m/>
      </sharedItems>
    </cacheField>
    <cacheField name="ShockDate" numFmtId="14">
      <sharedItems containsNonDate="0" containsString="0" containsBlank="1" count="1">
        <m/>
      </sharedItems>
    </cacheField>
    <cacheField name="Code" numFmtId="0">
      <sharedItems containsNonDate="0" containsString="0" containsBlank="1" count="1">
        <m/>
      </sharedItems>
    </cacheField>
    <cacheField name="LiabilityRPP" numFmtId="4">
      <sharedItems containsNonDate="0" containsString="0" containsBlank="1"/>
    </cacheField>
    <cacheField name="PillarRandsPerPoint" numFmtId="172">
      <sharedItems containsNonDate="0" containsString="0" containsBlank="1"/>
    </cacheField>
    <cacheField name="RequiredHoldings" numFmtId="4">
      <sharedItems containsNonDate="0" containsString="0" containsBlank="1"/>
    </cacheField>
    <cacheField name="StressedAssetsRPP" numFmtId="4">
      <sharedItems containsNonDate="0" containsString="0" containsBlank="1"/>
    </cacheField>
    <cacheField name="Trade" numFmtId="4">
      <sharedItems containsNonDate="0" containsString="0" containsBlank="1"/>
    </cacheField>
    <cacheField name="StressApplied" numFmtId="10">
      <sharedItems containsNonDate="0" containsString="0" containsBlank="1"/>
    </cacheField>
    <cacheField name="StressedPrice" numFmtId="172">
      <sharedItems containsNonDate="0" containsString="0" containsBlank="1"/>
    </cacheField>
    <cacheField name="CashValue" numFmtId="4">
      <sharedItems containsNonDate="0" containsString="0" containsBlank="1"/>
    </cacheField>
    <cacheField name="ZeroStressCashValue" numFmtId="4">
      <sharedItems containsNonDate="0" containsString="0" containsBlank="1"/>
    </cacheField>
    <cacheField name="ChangeInCashValue" numFmtId="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">
  <r>
    <m/>
    <x v="0"/>
    <x v="0"/>
    <x v="0"/>
    <m/>
    <m/>
    <m/>
    <x v="0"/>
    <x v="0"/>
    <m/>
    <m/>
    <m/>
    <m/>
    <m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">
  <r>
    <m/>
    <x v="0"/>
    <x v="0"/>
    <x v="0"/>
    <x v="0"/>
    <x v="0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name="FinalLiabilityPivotTable" cacheId="120" applyNumberFormats="0" applyBorderFormats="0" applyFontFormats="0" applyPatternFormats="0" applyAlignmentFormats="0" applyWidthHeightFormats="1" dataCaption="Values" updatedVersion="5" minRefreshableVersion="3" useAutoFormatting="1" itemPrintTitles="1" createdVersion="4" indent="0" outline="1" outlineData="1" multipleFieldFilters="0">
  <location ref="A4:C6" firstHeaderRow="0" firstDataRow="1" firstDataCol="1" rowPageCount="2" colPageCount="1"/>
  <pivotFields count="13">
    <pivotField numFmtId="164" showAll="0" defaultSubtotal="0"/>
    <pivotField showAll="0" defaultSubtotal="0"/>
    <pivotField showAll="0" defaultSubtotal="0"/>
    <pivotField axis="axisRow" showAll="0" sortType="ascending">
      <items count="2">
        <item x="0"/>
        <item t="default"/>
      </items>
    </pivotField>
    <pivotField axis="axisPage" showAll="0" defaultSubtotal="0">
      <items count="1">
        <item x="0"/>
      </items>
    </pivotField>
    <pivotField axis="axisPage" showAll="0" defaultSubtotal="0">
      <items count="1">
        <item x="0"/>
      </items>
    </pivotField>
    <pivotField dataField="1" showAll="0"/>
    <pivotField showAll="0" defaultSubtotal="0"/>
    <pivotField dataField="1" showAll="0" defaultSubtotal="0"/>
    <pivotField numFmtId="22" showAll="0" defaultSubtotal="0"/>
    <pivotField showAll="0" defaultSubtotal="0"/>
    <pivotField showAll="0" defaultSubtotal="0"/>
    <pivotField showAll="0" defaultSubtotal="0"/>
  </pivotFields>
  <rowFields count="1">
    <field x="3"/>
  </rowFields>
  <rowItems count="2">
    <i>
      <x/>
    </i>
    <i t="grand">
      <x/>
    </i>
  </rowItems>
  <colFields count="1">
    <field x="-2"/>
  </colFields>
  <colItems count="2">
    <i>
      <x/>
    </i>
    <i i="1">
      <x v="1"/>
    </i>
  </colItems>
  <pageFields count="2">
    <pageField fld="4" item="0" hier="-1"/>
    <pageField fld="5" item="0" hier="-1"/>
  </pageFields>
  <dataFields count="2">
    <dataField name="Main liability" fld="6" baseField="0" baseItem="0"/>
    <dataField name="Additional preliminary liability" fld="8" baseField="3" baseItem="49"/>
  </dataFields>
  <formats count="9">
    <format dxfId="456">
      <pivotArea outline="0" collapsedLevelsAreSubtotals="1" fieldPosition="0"/>
    </format>
    <format dxfId="455">
      <pivotArea field="3" type="button" dataOnly="0" labelOnly="1" outline="0" axis="axisRow" fieldPosition="0"/>
    </format>
    <format dxfId="454">
      <pivotArea field="-2" type="button" dataOnly="0" labelOnly="1" outline="0" axis="axisCol" fieldPosition="0"/>
    </format>
    <format dxfId="453">
      <pivotArea type="topRight" dataOnly="0" labelOnly="1" outline="0" fieldPosition="0"/>
    </format>
    <format dxfId="452">
      <pivotArea dataOnly="0" labelOnly="1" fieldPosition="0">
        <references count="1">
          <reference field="3" count="0"/>
        </references>
      </pivotArea>
    </format>
    <format dxfId="451">
      <pivotArea field="3" dataOnly="0" labelOnly="1" grandRow="1" outline="0" axis="axisRow" fieldPosition="0">
        <references count="1">
          <reference field="4294967294" count="1" selected="0">
            <x v="0"/>
          </reference>
        </references>
      </pivotArea>
    </format>
    <format dxfId="450">
      <pivotArea field="3" type="button" dataOnly="0" labelOnly="1" outline="0" axis="axisRow" fieldPosition="0"/>
    </format>
    <format dxfId="44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4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0.xml><?xml version="1.0" encoding="utf-8"?>
<pivotTableDefinition xmlns="http://schemas.openxmlformats.org/spreadsheetml/2006/main" name="PivotTable3" cacheId="128" applyNumberFormats="0" applyBorderFormats="0" applyFontFormats="0" applyPatternFormats="0" applyAlignmentFormats="0" applyWidthHeightFormats="1" dataCaption="Values" updatedVersion="5" minRefreshableVersion="3" useAutoFormatting="1" rowGrandTotals="0" colGrandTotals="0" itemPrintTitles="1" createdVersion="4" indent="0" compact="0" compactData="0" multipleFieldFilters="0">
  <location ref="A7:E8" firstHeaderRow="0" firstDataRow="1" firstDataCol="2" rowPageCount="1" colPageCount="1"/>
  <pivotFields count="15">
    <pivotField compact="0" numFmtId="164" outline="0" showAll="0" defaultSubtotal="0"/>
    <pivotField compact="0" numFmtId="164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">
        <item x="0"/>
      </items>
    </pivotField>
    <pivotField axis="axisRow" compact="0" numFmtId="164" outline="0" showAll="0" sortType="ascending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/>
    <pivotField dataField="1" compact="0" outline="0" showAll="0" defaultSubtotal="0"/>
    <pivotField compact="0" numFmtId="164" outline="0" showAll="0" sortType="ascending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Page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</pivotFields>
  <rowFields count="2">
    <field x="5"/>
    <field x="4"/>
  </rowFields>
  <rowItems count="1">
    <i>
      <x/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2" item="1" hier="-1"/>
  </pageFields>
  <dataFields count="3">
    <dataField name="Current holdings" fld="6" subtotal="average" baseField="4" baseItem="40" numFmtId="3"/>
    <dataField name="Fictional trade" fld="7" subtotal="average" baseField="4" baseItem="52"/>
    <dataField name="Recommended trade" fld="11" subtotal="average" baseField="0" baseItem="17"/>
  </dataFields>
  <formats count="6">
    <format dxfId="362">
      <pivotArea outline="0" collapsedLevelsAreSubtotals="1" fieldPosition="0"/>
    </format>
    <format dxfId="361">
      <pivotArea dataOnly="0" labelOnly="1" outline="0" axis="axisValues" fieldPosition="0"/>
    </format>
    <format dxfId="360">
      <pivotArea type="all" dataOnly="0" outline="0" fieldPosition="0"/>
    </format>
    <format dxfId="359">
      <pivotArea field="5" type="button" dataOnly="0" labelOnly="1" outline="0" axis="axisRow" fieldPosition="0"/>
    </format>
    <format dxfId="358">
      <pivotArea field="4" type="button" dataOnly="0" labelOnly="1" outline="0" axis="axisRow" fieldPosition="1"/>
    </format>
    <format dxfId="357">
      <pivotArea dataOnly="0" labelOnly="1" outline="0" fieldPosition="0">
        <references count="1">
          <reference field="4294967294" count="2">
            <x v="0"/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1.xml><?xml version="1.0" encoding="utf-8"?>
<pivotTableDefinition xmlns="http://schemas.openxmlformats.org/spreadsheetml/2006/main" name="PivotTable5" cacheId="136" applyNumberFormats="0" applyBorderFormats="0" applyFontFormats="0" applyPatternFormats="0" applyAlignmentFormats="0" applyWidthHeightFormats="1" dataCaption="Values" updatedVersion="5" minRefreshableVersion="3" useAutoFormatting="1" colGrandTotals="0" itemPrintTitles="1" createdVersion="5" indent="0" compact="0" compactData="0" multipleFieldFilters="0">
  <location ref="A4:C7" firstHeaderRow="1" firstDataRow="2" firstDataCol="2" rowPageCount="2" colPageCount="1"/>
  <pivotFields count="16">
    <pivotField compact="0" outline="0" showAll="0" defaultSubtotal="0"/>
    <pivotField axis="axisPage" compact="0" outline="0" showAll="0" defaultSubtotal="0">
      <items count="1">
        <item x="0"/>
      </items>
    </pivotField>
    <pivotField axis="axisPage" compact="0" outline="0" showAll="0" defaultSubtotal="0">
      <items count="1">
        <item x="0"/>
      </items>
    </pivotField>
    <pivotField axis="axisCol" compact="0" outline="0" showAll="0" defaultSubtotal="0">
      <items count="1">
        <item x="0"/>
      </items>
    </pivotField>
    <pivotField axis="axisRow" compact="0" outline="0" showAll="0" sortType="ascending" defaultSubtotal="0">
      <items count="1">
        <item x="0"/>
      </items>
    </pivotField>
    <pivotField axis="axisRow" compact="0" outline="0" showAll="0" defaultSubtotal="0">
      <items count="1">
        <item x="0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4"/>
    <field x="5"/>
  </rowFields>
  <rowItems count="2">
    <i>
      <x/>
      <x/>
    </i>
    <i t="grand">
      <x/>
    </i>
  </rowItems>
  <colFields count="1">
    <field x="3"/>
  </colFields>
  <colItems count="1">
    <i>
      <x/>
    </i>
  </colItems>
  <pageFields count="2">
    <pageField fld="2" item="0" hier="-1"/>
    <pageField fld="1" item="0" hier="-1"/>
  </pageFields>
  <dataFields count="1">
    <dataField name="Sum of ChangeInCashValue" fld="15" baseField="4" baseItem="0" numFmtId="41"/>
  </dataFields>
  <formats count="1">
    <format dxfId="356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2.xml><?xml version="1.0" encoding="utf-8"?>
<pivotTableDefinition xmlns="http://schemas.openxmlformats.org/spreadsheetml/2006/main" name="GeneratedYieldCurvePivotTable" cacheId="95" applyNumberFormats="0" applyBorderFormats="0" applyFontFormats="0" applyPatternFormats="0" applyAlignmentFormats="0" applyWidthHeightFormats="1" dataCaption="Values" updatedVersion="5" minRefreshableVersion="3" useAutoFormatting="1" rowGrandTotals="0" colGrandTotals="0" itemPrintTitles="1" createdVersion="4" indent="0" outline="1" outlineData="1" multipleFieldFilters="0">
  <location ref="A4:B7" firstHeaderRow="1" firstDataRow="3" firstDataCol="1" rowPageCount="2" colPageCount="1"/>
  <pivotFields count="6">
    <pivotField axis="axisPage" numFmtId="164" showAll="0" defaultSubtotal="0">
      <items count="3">
        <item m="1" x="1"/>
        <item m="1" x="2"/>
        <item x="0"/>
      </items>
    </pivotField>
    <pivotField axis="axisPage" showAll="0" defaultSubtotal="0">
      <items count="3">
        <item m="1" x="2"/>
        <item m="1" x="1"/>
        <item x="0"/>
      </items>
    </pivotField>
    <pivotField axis="axisCol" showAll="0" defaultSubtotal="0">
      <items count="22">
        <item m="1" x="13"/>
        <item m="1" x="7"/>
        <item m="1" x="2"/>
        <item m="1" x="18"/>
        <item m="1" x="21"/>
        <item m="1" x="9"/>
        <item m="1" x="19"/>
        <item m="1" x="15"/>
        <item m="1" x="14"/>
        <item m="1" x="3"/>
        <item m="1" x="1"/>
        <item m="1" x="10"/>
        <item m="1" x="5"/>
        <item m="1" x="16"/>
        <item m="1" x="20"/>
        <item m="1" x="17"/>
        <item m="1" x="12"/>
        <item m="1" x="4"/>
        <item m="1" x="11"/>
        <item m="1" x="8"/>
        <item m="1" x="6"/>
        <item x="0"/>
      </items>
    </pivotField>
    <pivotField axis="axisCol" numFmtId="164" showAll="0" defaultSubtotal="0">
      <items count="21">
        <item x="0"/>
        <item m="1" x="20"/>
        <item m="1" x="1"/>
        <item m="1" x="17"/>
        <item m="1" x="5"/>
        <item m="1" x="2"/>
        <item m="1" x="3"/>
        <item m="1" x="15"/>
        <item m="1" x="4"/>
        <item m="1" x="12"/>
        <item m="1" x="8"/>
        <item m="1" x="13"/>
        <item m="1" x="14"/>
        <item m="1" x="18"/>
        <item m="1" x="16"/>
        <item m="1" x="19"/>
        <item m="1" x="6"/>
        <item m="1" x="10"/>
        <item m="1" x="7"/>
        <item m="1" x="9"/>
        <item m="1" x="11"/>
      </items>
    </pivotField>
    <pivotField axis="axisRow" numFmtId="164" showAll="0" sortType="ascending" defaultSubtotal="0">
      <items count="1543">
        <item m="1" x="413"/>
        <item m="1" x="1022"/>
        <item m="1" x="1024"/>
        <item m="1" x="414"/>
        <item m="1" x="269"/>
        <item m="1" x="1097"/>
        <item m="1" x="1174"/>
        <item m="1" x="511"/>
        <item m="1" x="1248"/>
        <item m="1" x="1311"/>
        <item m="1" x="638"/>
        <item m="1" x="1441"/>
        <item m="1" x="1443"/>
        <item m="1" x="1507"/>
        <item m="1" x="765"/>
        <item m="1" x="157"/>
        <item m="1" x="159"/>
        <item m="1" x="893"/>
        <item m="1" x="286"/>
        <item m="1" x="1023"/>
        <item m="1" x="1057"/>
        <item m="1" x="1175"/>
        <item m="1" x="512"/>
        <item m="1" x="1250"/>
        <item m="1" x="1312"/>
        <item m="1" x="639"/>
        <item m="1" x="1442"/>
        <item m="1" x="1476"/>
        <item m="1" x="1509"/>
        <item m="1" x="766"/>
        <item m="1" x="158"/>
        <item m="1" x="894"/>
        <item m="1" x="287"/>
        <item m="1" x="1025"/>
        <item m="1" x="415"/>
        <item m="1" x="1176"/>
        <item m="1" x="513"/>
        <item m="1" x="1313"/>
        <item m="1" x="640"/>
        <item m="1" x="1444"/>
        <item m="1" x="1511"/>
        <item m="1" x="1321"/>
        <item m="1" x="767"/>
        <item m="1" x="160"/>
        <item m="1" x="895"/>
        <item m="1" x="288"/>
        <item m="1" x="1026"/>
        <item m="1" x="416"/>
        <item m="1" x="1178"/>
        <item m="1" x="514"/>
        <item m="1" x="1314"/>
        <item m="1" x="641"/>
        <item m="1" x="1445"/>
        <item m="1" x="1513"/>
        <item m="1" x="768"/>
        <item m="1" x="161"/>
        <item m="1" x="896"/>
        <item m="1" x="132"/>
        <item m="1" x="289"/>
        <item m="1" x="1027"/>
        <item m="1" x="417"/>
        <item m="1" x="1179"/>
        <item m="1" x="515"/>
        <item m="1" x="1315"/>
        <item m="1" x="642"/>
        <item m="1" x="1446"/>
        <item m="1" x="1515"/>
        <item m="1" x="769"/>
        <item m="1" x="162"/>
        <item m="1" x="897"/>
        <item m="1" x="290"/>
        <item m="1" x="1021"/>
        <item m="1" x="1028"/>
        <item m="1" x="1062"/>
        <item m="1" x="1180"/>
        <item m="1" x="516"/>
        <item m="1" x="1316"/>
        <item m="1" x="643"/>
        <item m="1" x="1447"/>
        <item m="1" x="1517"/>
        <item m="1" x="770"/>
        <item m="1" x="163"/>
        <item m="1" x="898"/>
        <item m="1" x="291"/>
        <item m="1" x="1029"/>
        <item m="1" x="418"/>
        <item m="1" x="1181"/>
        <item m="1" x="517"/>
        <item m="1" x="1317"/>
        <item m="1" x="644"/>
        <item m="1" x="1448"/>
        <item m="1" x="1519"/>
        <item m="1" x="771"/>
        <item m="1" x="164"/>
        <item m="1" x="899"/>
        <item m="1" x="292"/>
        <item m="1" x="1030"/>
        <item m="1" x="419"/>
        <item m="1" x="1183"/>
        <item m="1" x="518"/>
        <item m="1" x="1318"/>
        <item m="1" x="645"/>
        <item m="1" x="1449"/>
        <item m="1" x="1521"/>
        <item m="1" x="772"/>
        <item m="1" x="165"/>
        <item m="1" x="901"/>
        <item m="1" x="293"/>
        <item m="1" x="1031"/>
        <item m="1" x="420"/>
        <item m="1" x="1184"/>
        <item m="1" x="519"/>
        <item m="1" x="1319"/>
        <item m="1" x="646"/>
        <item m="1" x="1450"/>
        <item m="1" x="1523"/>
        <item m="1" x="773"/>
        <item m="1" x="166"/>
        <item m="1" x="902"/>
        <item m="1" x="1396"/>
        <item m="1" x="294"/>
        <item m="1" x="1032"/>
        <item m="1" x="1067"/>
        <item m="1" x="1185"/>
        <item m="1" x="520"/>
        <item m="1" x="1320"/>
        <item m="1" x="647"/>
        <item m="1" x="1451"/>
        <item m="1" x="1525"/>
        <item m="1" x="774"/>
        <item m="1" x="167"/>
        <item m="1" x="903"/>
        <item m="1" x="295"/>
        <item m="1" x="1033"/>
        <item m="1" x="421"/>
        <item m="1" x="1186"/>
        <item m="1" x="521"/>
        <item m="1" x="1322"/>
        <item m="1" x="648"/>
        <item m="1" x="1452"/>
        <item m="1" x="1527"/>
        <item m="1" x="775"/>
        <item m="1" x="168"/>
        <item m="1" x="904"/>
        <item m="1" x="296"/>
        <item m="1" x="1034"/>
        <item m="1" x="422"/>
        <item m="1" x="1188"/>
        <item m="1" x="522"/>
        <item m="1" x="1323"/>
        <item m="1" x="649"/>
        <item m="1" x="1453"/>
        <item m="1" x="1529"/>
        <item m="1" x="776"/>
        <item m="1" x="169"/>
        <item m="1" x="905"/>
        <item m="1" x="141"/>
        <item m="1" x="297"/>
        <item m="1" x="1035"/>
        <item m="1" x="423"/>
        <item m="1" x="1189"/>
        <item m="1" x="523"/>
        <item m="1" x="1324"/>
        <item m="1" x="650"/>
        <item m="1" x="1454"/>
        <item m="1" x="1531"/>
        <item m="1" x="777"/>
        <item m="1" x="170"/>
        <item m="1" x="906"/>
        <item m="1" x="298"/>
        <item m="1" x="1036"/>
        <item m="1" x="1072"/>
        <item m="1" x="1190"/>
        <item m="1" x="524"/>
        <item m="1" x="1325"/>
        <item m="1" x="651"/>
        <item m="1" x="1455"/>
        <item m="1" x="1533"/>
        <item m="1" x="778"/>
        <item m="1" x="171"/>
        <item m="1" x="907"/>
        <item m="1" x="299"/>
        <item m="1" x="1037"/>
        <item m="1" x="424"/>
        <item m="1" x="1191"/>
        <item m="1" x="525"/>
        <item m="1" x="1326"/>
        <item m="1" x="652"/>
        <item m="1" x="1456"/>
        <item m="1" x="1535"/>
        <item m="1" x="779"/>
        <item m="1" x="172"/>
        <item m="1" x="908"/>
        <item m="1" x="300"/>
        <item m="1" x="1038"/>
        <item m="1" x="425"/>
        <item m="1" x="1193"/>
        <item m="1" x="526"/>
        <item m="1" x="1327"/>
        <item m="1" x="653"/>
        <item m="1" x="1457"/>
        <item m="1" x="1537"/>
        <item m="1" x="780"/>
        <item m="1" x="173"/>
        <item m="1" x="909"/>
        <item m="1" x="301"/>
        <item m="1" x="1039"/>
        <item m="1" x="426"/>
        <item m="1" x="1194"/>
        <item m="1" x="527"/>
        <item m="1" x="1328"/>
        <item m="1" x="654"/>
        <item m="1" x="1458"/>
        <item m="1" x="1539"/>
        <item m="1" x="781"/>
        <item m="1" x="174"/>
        <item m="1" x="910"/>
        <item m="1" x="302"/>
        <item m="1" x="1040"/>
        <item m="1" x="1077"/>
        <item m="1" x="1195"/>
        <item m="1" x="528"/>
        <item m="1" x="1329"/>
        <item m="1" x="655"/>
        <item m="1" x="1459"/>
        <item m="1" x="1541"/>
        <item m="1" x="782"/>
        <item m="1" x="175"/>
        <item m="1" x="911"/>
        <item m="1" x="303"/>
        <item m="1" x="1041"/>
        <item m="1" x="427"/>
        <item m="1" x="1196"/>
        <item m="1" x="529"/>
        <item m="1" x="1330"/>
        <item m="1" x="656"/>
        <item m="1" x="1460"/>
        <item m="1" x="1"/>
        <item m="1" x="783"/>
        <item m="1" x="176"/>
        <item m="1" x="912"/>
        <item m="1" x="1407"/>
        <item m="1" x="304"/>
        <item m="1" x="1042"/>
        <item m="1" x="428"/>
        <item m="1" x="1198"/>
        <item m="1" x="530"/>
        <item m="1" x="1331"/>
        <item m="1" x="657"/>
        <item m="1" x="1461"/>
        <item m="1" x="3"/>
        <item m="1" x="784"/>
        <item m="1" x="177"/>
        <item m="1" x="913"/>
        <item m="1" x="305"/>
        <item m="1" x="1043"/>
        <item m="1" x="429"/>
        <item m="1" x="1199"/>
        <item m="1" x="531"/>
        <item m="1" x="1332"/>
        <item m="1" x="658"/>
        <item m="1" x="1462"/>
        <item m="1" x="5"/>
        <item m="1" x="785"/>
        <item m="1" x="178"/>
        <item m="1" x="914"/>
        <item m="1" x="306"/>
        <item m="1" x="1044"/>
        <item m="1" x="1082"/>
        <item m="1" x="1200"/>
        <item m="1" x="532"/>
        <item m="1" x="1333"/>
        <item m="1" x="659"/>
        <item m="1" x="1463"/>
        <item m="1" x="7"/>
        <item m="1" x="786"/>
        <item m="1" x="179"/>
        <item m="1" x="915"/>
        <item m="1" x="307"/>
        <item m="1" x="1045"/>
        <item m="1" x="430"/>
        <item m="1" x="1201"/>
        <item m="1" x="533"/>
        <item m="1" x="1334"/>
        <item m="1" x="660"/>
        <item m="1" x="1464"/>
        <item m="1" x="9"/>
        <item m="1" x="787"/>
        <item m="1" x="180"/>
        <item m="1" x="916"/>
        <item m="1" x="308"/>
        <item m="1" x="1046"/>
        <item m="1" x="900"/>
        <item m="1" x="431"/>
        <item m="1" x="1203"/>
        <item m="1" x="534"/>
        <item m="1" x="1335"/>
        <item m="1" x="661"/>
        <item m="1" x="1465"/>
        <item m="1" x="11"/>
        <item m="1" x="788"/>
        <item m="1" x="181"/>
        <item m="1" x="917"/>
        <item m="1" x="309"/>
        <item m="1" x="1047"/>
        <item m="1" x="432"/>
        <item m="1" x="1204"/>
        <item m="1" x="535"/>
        <item m="1" x="1336"/>
        <item m="1" x="662"/>
        <item m="1" x="1466"/>
        <item m="1" x="13"/>
        <item m="1" x="789"/>
        <item m="1" x="182"/>
        <item m="1" x="918"/>
        <item m="1" x="310"/>
        <item m="1" x="1048"/>
        <item m="1" x="1087"/>
        <item m="1" x="1205"/>
        <item m="1" x="536"/>
        <item m="1" x="1337"/>
        <item m="1" x="663"/>
        <item m="1" x="1467"/>
        <item m="1" x="15"/>
        <item m="1" x="790"/>
        <item m="1" x="183"/>
        <item m="1" x="919"/>
        <item m="1" x="311"/>
        <item m="1" x="1049"/>
        <item m="1" x="433"/>
        <item m="1" x="1206"/>
        <item m="1" x="537"/>
        <item m="1" x="1338"/>
        <item m="1" x="664"/>
        <item m="1" x="1468"/>
        <item m="1" x="17"/>
        <item m="1" x="791"/>
        <item m="1" x="184"/>
        <item m="1" x="920"/>
        <item m="1" x="312"/>
        <item m="1" x="1050"/>
        <item m="1" x="434"/>
        <item m="1" x="1208"/>
        <item m="1" x="538"/>
        <item m="1" x="1339"/>
        <item m="1" x="665"/>
        <item m="1" x="1469"/>
        <item m="1" x="19"/>
        <item m="1" x="792"/>
        <item m="1" x="185"/>
        <item m="1" x="921"/>
        <item m="1" x="313"/>
        <item m="1" x="1051"/>
        <item m="1" x="435"/>
        <item m="1" x="1209"/>
        <item m="1" x="539"/>
        <item m="1" x="1340"/>
        <item m="1" x="666"/>
        <item m="1" x="1470"/>
        <item m="1" x="21"/>
        <item m="1" x="793"/>
        <item m="1" x="186"/>
        <item m="1" x="922"/>
        <item m="1" x="314"/>
        <item m="1" x="1052"/>
        <item m="1" x="1092"/>
        <item m="1" x="1210"/>
        <item m="1" x="540"/>
        <item m="1" x="1341"/>
        <item m="1" x="667"/>
        <item m="1" x="1471"/>
        <item m="1" x="23"/>
        <item m="1" x="794"/>
        <item m="1" x="187"/>
        <item m="1" x="923"/>
        <item m="1" x="315"/>
        <item m="1" x="1053"/>
        <item m="1" x="436"/>
        <item m="1" x="1211"/>
        <item m="1" x="541"/>
        <item m="1" x="1342"/>
        <item m="1" x="668"/>
        <item m="1" x="1472"/>
        <item m="1" x="25"/>
        <item m="1" x="795"/>
        <item m="1" x="188"/>
        <item m="1" x="924"/>
        <item m="1" x="316"/>
        <item m="1" x="1054"/>
        <item m="1" x="437"/>
        <item m="1" x="1213"/>
        <item m="1" x="542"/>
        <item m="1" x="1343"/>
        <item m="1" x="669"/>
        <item m="1" x="1473"/>
        <item m="1" x="27"/>
        <item m="1" x="796"/>
        <item m="1" x="189"/>
        <item m="1" x="925"/>
        <item m="1" x="317"/>
        <item m="1" x="1055"/>
        <item m="1" x="438"/>
        <item m="1" x="1214"/>
        <item m="1" x="543"/>
        <item m="1" x="1344"/>
        <item m="1" x="670"/>
        <item m="1" x="1474"/>
        <item m="1" x="29"/>
        <item m="1" x="797"/>
        <item m="1" x="190"/>
        <item m="1" x="926"/>
        <item m="1" x="318"/>
        <item m="1" x="1056"/>
        <item m="1" x="439"/>
        <item m="1" x="1098"/>
        <item m="1" x="1215"/>
        <item m="1" x="544"/>
        <item m="1" x="1345"/>
        <item m="1" x="671"/>
        <item m="1" x="1475"/>
        <item m="1" x="31"/>
        <item m="1" x="798"/>
        <item m="1" x="191"/>
        <item m="1" x="927"/>
        <item m="1" x="319"/>
        <item m="1" x="1058"/>
        <item m="1" x="440"/>
        <item m="1" x="1216"/>
        <item m="1" x="545"/>
        <item m="1" x="1346"/>
        <item m="1" x="672"/>
        <item m="1" x="1477"/>
        <item m="1" x="33"/>
        <item m="1" x="799"/>
        <item m="1" x="192"/>
        <item m="1" x="928"/>
        <item m="1" x="320"/>
        <item m="1" x="1059"/>
        <item m="1" x="441"/>
        <item m="1" x="1217"/>
        <item m="1" x="546"/>
        <item m="1" x="1347"/>
        <item m="1" x="673"/>
        <item m="1" x="1478"/>
        <item m="1" x="35"/>
        <item m="1" x="800"/>
        <item m="1" x="193"/>
        <item m="1" x="929"/>
        <item m="1" x="321"/>
        <item m="1" x="879"/>
        <item m="1" x="1060"/>
        <item m="1" x="442"/>
        <item m="1" x="1218"/>
        <item m="1" x="547"/>
        <item m="1" x="1348"/>
        <item m="1" x="674"/>
        <item m="1" x="1479"/>
        <item m="1" x="37"/>
        <item m="1" x="801"/>
        <item m="1" x="194"/>
        <item m="1" x="930"/>
        <item m="1" x="322"/>
        <item m="1" x="1061"/>
        <item m="1" x="1103"/>
        <item m="1" x="1219"/>
        <item m="1" x="548"/>
        <item m="1" x="1349"/>
        <item m="1" x="675"/>
        <item m="1" x="1480"/>
        <item m="1" x="39"/>
        <item m="1" x="802"/>
        <item m="1" x="195"/>
        <item m="1" x="931"/>
        <item m="1" x="323"/>
        <item m="1" x="1063"/>
        <item m="1" x="443"/>
        <item m="1" x="1220"/>
        <item m="1" x="549"/>
        <item m="1" x="1350"/>
        <item m="1" x="676"/>
        <item m="1" x="1481"/>
        <item m="1" x="41"/>
        <item m="1" x="803"/>
        <item m="1" x="196"/>
        <item m="1" x="932"/>
        <item m="1" x="324"/>
        <item m="1" x="1064"/>
        <item m="1" x="444"/>
        <item m="1" x="1221"/>
        <item m="1" x="550"/>
        <item m="1" x="1351"/>
        <item m="1" x="677"/>
        <item m="1" x="1482"/>
        <item m="1" x="43"/>
        <item m="1" x="804"/>
        <item m="1" x="197"/>
        <item m="1" x="933"/>
        <item m="1" x="325"/>
        <item m="1" x="1065"/>
        <item m="1" x="445"/>
        <item m="1" x="1222"/>
        <item m="1" x="551"/>
        <item m="1" x="1352"/>
        <item m="1" x="678"/>
        <item m="1" x="1483"/>
        <item m="1" x="45"/>
        <item m="1" x="805"/>
        <item m="1" x="198"/>
        <item m="1" x="934"/>
        <item m="1" x="326"/>
        <item m="1" x="1066"/>
        <item m="1" x="1108"/>
        <item m="1" x="1223"/>
        <item m="1" x="552"/>
        <item m="1" x="1353"/>
        <item m="1" x="679"/>
        <item m="1" x="1484"/>
        <item m="1" x="47"/>
        <item m="1" x="806"/>
        <item m="1" x="199"/>
        <item m="1" x="935"/>
        <item m="1" x="327"/>
        <item m="1" x="1068"/>
        <item m="1" x="446"/>
        <item m="1" x="1224"/>
        <item m="1" x="553"/>
        <item m="1" x="1354"/>
        <item m="1" x="680"/>
        <item m="1" x="1485"/>
        <item m="1" x="49"/>
        <item m="1" x="807"/>
        <item m="1" x="200"/>
        <item m="1" x="936"/>
        <item m="1" x="328"/>
        <item m="1" x="1069"/>
        <item m="1" x="447"/>
        <item m="1" x="1225"/>
        <item m="1" x="554"/>
        <item m="1" x="1355"/>
        <item m="1" x="681"/>
        <item m="1" x="1486"/>
        <item m="1" x="51"/>
        <item m="1" x="808"/>
        <item m="1" x="201"/>
        <item m="1" x="937"/>
        <item m="1" x="329"/>
        <item m="1" x="1070"/>
        <item m="1" x="448"/>
        <item m="1" x="1226"/>
        <item m="1" x="555"/>
        <item m="1" x="1356"/>
        <item m="1" x="682"/>
        <item m="1" x="1487"/>
        <item m="1" x="53"/>
        <item m="1" x="809"/>
        <item m="1" x="202"/>
        <item m="1" x="938"/>
        <item m="1" x="330"/>
        <item m="1" x="1071"/>
        <item m="1" x="1113"/>
        <item m="1" x="1227"/>
        <item m="1" x="556"/>
        <item m="1" x="1357"/>
        <item m="1" x="683"/>
        <item m="1" x="1488"/>
        <item m="1" x="55"/>
        <item m="1" x="810"/>
        <item m="1" x="203"/>
        <item m="1" x="939"/>
        <item m="1" x="331"/>
        <item m="1" x="1073"/>
        <item m="1" x="449"/>
        <item m="1" x="1228"/>
        <item m="1" x="557"/>
        <item m="1" x="1358"/>
        <item m="1" x="684"/>
        <item m="1" x="1489"/>
        <item m="1" x="57"/>
        <item m="1" x="811"/>
        <item m="1" x="204"/>
        <item m="1" x="940"/>
        <item m="1" x="332"/>
        <item m="1" x="1074"/>
        <item m="1" x="450"/>
        <item m="1" x="1229"/>
        <item m="1" x="558"/>
        <item m="1" x="1359"/>
        <item m="1" x="685"/>
        <item m="1" x="1490"/>
        <item m="1" x="59"/>
        <item m="1" x="812"/>
        <item m="1" x="205"/>
        <item m="1" x="941"/>
        <item m="1" x="333"/>
        <item m="1" x="1075"/>
        <item m="1" x="451"/>
        <item m="1" x="1230"/>
        <item m="1" x="559"/>
        <item m="1" x="1360"/>
        <item m="1" x="686"/>
        <item m="1" x="1491"/>
        <item m="1" x="61"/>
        <item m="1" x="813"/>
        <item m="1" x="206"/>
        <item m="1" x="942"/>
        <item m="1" x="334"/>
        <item m="1" x="1076"/>
        <item m="1" x="1118"/>
        <item m="1" x="1231"/>
        <item m="1" x="560"/>
        <item m="1" x="1361"/>
        <item m="1" x="687"/>
        <item m="1" x="1492"/>
        <item m="1" x="63"/>
        <item m="1" x="814"/>
        <item m="1" x="207"/>
        <item m="1" x="943"/>
        <item m="1" x="335"/>
        <item m="1" x="1078"/>
        <item m="1" x="452"/>
        <item m="1" x="1232"/>
        <item m="1" x="561"/>
        <item m="1" x="1362"/>
        <item m="1" x="688"/>
        <item m="1" x="1493"/>
        <item m="1" x="65"/>
        <item m="1" x="815"/>
        <item m="1" x="208"/>
        <item m="1" x="944"/>
        <item m="1" x="336"/>
        <item m="1" x="1079"/>
        <item m="1" x="453"/>
        <item m="1" x="1233"/>
        <item m="1" x="562"/>
        <item m="1" x="1363"/>
        <item m="1" x="689"/>
        <item m="1" x="1494"/>
        <item m="1" x="67"/>
        <item m="1" x="816"/>
        <item m="1" x="209"/>
        <item m="1" x="945"/>
        <item m="1" x="337"/>
        <item m="1" x="1080"/>
        <item m="1" x="454"/>
        <item m="1" x="1234"/>
        <item m="1" x="563"/>
        <item m="1" x="1364"/>
        <item m="1" x="690"/>
        <item m="1" x="1495"/>
        <item m="1" x="69"/>
        <item m="1" x="817"/>
        <item m="1" x="210"/>
        <item m="1" x="946"/>
        <item m="1" x="338"/>
        <item m="1" x="1081"/>
        <item m="1" x="1123"/>
        <item m="1" x="1235"/>
        <item m="1" x="564"/>
        <item m="1" x="1365"/>
        <item m="1" x="691"/>
        <item m="1" x="1496"/>
        <item m="1" x="71"/>
        <item m="1" x="818"/>
        <item m="1" x="211"/>
        <item m="1" x="947"/>
        <item m="1" x="339"/>
        <item m="1" x="1083"/>
        <item m="1" x="455"/>
        <item m="1" x="1236"/>
        <item m="1" x="565"/>
        <item m="1" x="1366"/>
        <item m="1" x="692"/>
        <item m="1" x="1497"/>
        <item m="1" x="73"/>
        <item m="1" x="819"/>
        <item m="1" x="212"/>
        <item m="1" x="948"/>
        <item m="1" x="340"/>
        <item m="1" x="1084"/>
        <item m="1" x="456"/>
        <item m="1" x="1237"/>
        <item m="1" x="566"/>
        <item m="1" x="1367"/>
        <item m="1" x="693"/>
        <item m="1" x="1498"/>
        <item m="1" x="75"/>
        <item m="1" x="820"/>
        <item m="1" x="213"/>
        <item m="1" x="949"/>
        <item m="1" x="341"/>
        <item m="1" x="1085"/>
        <item m="1" x="457"/>
        <item m="1" x="1238"/>
        <item m="1" x="567"/>
        <item m="1" x="1368"/>
        <item m="1" x="694"/>
        <item m="1" x="1499"/>
        <item m="1" x="77"/>
        <item m="1" x="821"/>
        <item m="1" x="214"/>
        <item m="1" x="950"/>
        <item m="1" x="342"/>
        <item m="1" x="1086"/>
        <item m="1" x="1128"/>
        <item m="1" x="1239"/>
        <item m="1" x="568"/>
        <item m="1" x="1369"/>
        <item m="1" x="695"/>
        <item m="1" x="1500"/>
        <item m="1" x="79"/>
        <item m="1" x="822"/>
        <item m="1" x="215"/>
        <item m="1" x="951"/>
        <item m="1" x="343"/>
        <item m="1" x="1088"/>
        <item m="1" x="458"/>
        <item m="1" x="1240"/>
        <item m="1" x="569"/>
        <item m="1" x="1370"/>
        <item m="1" x="696"/>
        <item m="1" x="1501"/>
        <item m="1" x="81"/>
        <item m="1" x="823"/>
        <item m="1" x="216"/>
        <item m="1" x="952"/>
        <item m="1" x="344"/>
        <item m="1" x="1089"/>
        <item m="1" x="459"/>
        <item m="1" x="1241"/>
        <item m="1" x="570"/>
        <item m="1" x="1371"/>
        <item m="1" x="697"/>
        <item m="1" x="1502"/>
        <item m="1" x="83"/>
        <item m="1" x="824"/>
        <item m="1" x="217"/>
        <item m="1" x="953"/>
        <item m="1" x="345"/>
        <item m="1" x="1090"/>
        <item m="1" x="460"/>
        <item m="1" x="1242"/>
        <item m="1" x="571"/>
        <item m="1" x="1372"/>
        <item m="1" x="698"/>
        <item m="1" x="1503"/>
        <item m="1" x="85"/>
        <item m="1" x="825"/>
        <item m="1" x="218"/>
        <item m="1" x="954"/>
        <item m="1" x="346"/>
        <item m="1" x="1091"/>
        <item m="1" x="1133"/>
        <item m="1" x="1243"/>
        <item m="1" x="572"/>
        <item m="1" x="1373"/>
        <item m="1" x="699"/>
        <item m="1" x="1504"/>
        <item m="1" x="87"/>
        <item m="1" x="826"/>
        <item m="1" x="219"/>
        <item m="1" x="955"/>
        <item m="1" x="347"/>
        <item m="1" x="1093"/>
        <item m="1" x="461"/>
        <item m="1" x="1244"/>
        <item m="1" x="573"/>
        <item m="1" x="1374"/>
        <item m="1" x="700"/>
        <item m="1" x="1505"/>
        <item m="1" x="89"/>
        <item m="1" x="827"/>
        <item m="1" x="220"/>
        <item m="1" x="956"/>
        <item m="1" x="348"/>
        <item m="1" x="1094"/>
        <item m="1" x="462"/>
        <item m="1" x="1245"/>
        <item m="1" x="574"/>
        <item m="1" x="1375"/>
        <item m="1" x="701"/>
        <item m="1" x="1506"/>
        <item m="1" x="91"/>
        <item m="1" x="828"/>
        <item m="1" x="221"/>
        <item m="1" x="957"/>
        <item m="1" x="349"/>
        <item m="1" x="1095"/>
        <item m="1" x="463"/>
        <item m="1" x="1246"/>
        <item m="1" x="575"/>
        <item m="1" x="1376"/>
        <item m="1" x="702"/>
        <item m="1" x="1508"/>
        <item m="1" x="92"/>
        <item m="1" x="829"/>
        <item m="1" x="222"/>
        <item m="1" x="958"/>
        <item m="1" x="350"/>
        <item m="1" x="1096"/>
        <item m="1" x="1138"/>
        <item m="1" x="1247"/>
        <item m="1" x="576"/>
        <item m="1" x="1377"/>
        <item m="1" x="703"/>
        <item m="1" x="1510"/>
        <item m="1" x="93"/>
        <item m="1" x="830"/>
        <item m="1" x="223"/>
        <item m="1" x="959"/>
        <item m="1" x="351"/>
        <item m="1" x="1099"/>
        <item m="1" x="464"/>
        <item m="1" x="1249"/>
        <item m="1" x="577"/>
        <item m="1" x="1378"/>
        <item m="1" x="704"/>
        <item m="1" x="1512"/>
        <item m="1" x="94"/>
        <item m="1" x="831"/>
        <item m="1" x="224"/>
        <item m="1" x="960"/>
        <item m="1" x="352"/>
        <item m="1" x="1100"/>
        <item m="1" x="465"/>
        <item m="1" x="1251"/>
        <item m="1" x="578"/>
        <item m="1" x="1379"/>
        <item m="1" x="705"/>
        <item m="1" x="1514"/>
        <item m="1" x="95"/>
        <item m="1" x="832"/>
        <item m="1" x="225"/>
        <item m="1" x="961"/>
        <item m="1" x="353"/>
        <item m="1" x="1101"/>
        <item m="1" x="466"/>
        <item m="1" x="1252"/>
        <item m="1" x="579"/>
        <item m="1" x="1380"/>
        <item m="1" x="706"/>
        <item m="1" x="1516"/>
        <item m="1" x="96"/>
        <item m="1" x="833"/>
        <item m="1" x="226"/>
        <item m="1" x="962"/>
        <item m="1" x="354"/>
        <item m="1" x="1102"/>
        <item m="1" x="1143"/>
        <item m="1" x="1253"/>
        <item m="1" x="580"/>
        <item m="1" x="1381"/>
        <item m="1" x="707"/>
        <item m="1" x="1518"/>
        <item m="1" x="97"/>
        <item m="1" x="834"/>
        <item m="1" x="227"/>
        <item m="1" x="963"/>
        <item m="1" x="355"/>
        <item m="1" x="1104"/>
        <item m="1" x="467"/>
        <item m="1" x="1254"/>
        <item m="1" x="581"/>
        <item m="1" x="1382"/>
        <item m="1" x="708"/>
        <item m="1" x="1520"/>
        <item m="1" x="98"/>
        <item m="1" x="835"/>
        <item m="1" x="228"/>
        <item m="1" x="964"/>
        <item m="1" x="356"/>
        <item m="1" x="1105"/>
        <item m="1" x="468"/>
        <item m="1" x="1255"/>
        <item m="1" x="582"/>
        <item m="1" x="1383"/>
        <item m="1" x="709"/>
        <item m="1" x="1522"/>
        <item m="1" x="99"/>
        <item m="1" x="836"/>
        <item m="1" x="229"/>
        <item m="1" x="965"/>
        <item m="1" x="357"/>
        <item m="1" x="1106"/>
        <item m="1" x="469"/>
        <item m="1" x="1256"/>
        <item m="1" x="583"/>
        <item m="1" x="1384"/>
        <item m="1" x="710"/>
        <item m="1" x="1524"/>
        <item m="1" x="100"/>
        <item m="1" x="837"/>
        <item m="1" x="230"/>
        <item m="1" x="966"/>
        <item m="1" x="358"/>
        <item m="1" x="1107"/>
        <item m="1" x="1148"/>
        <item m="1" x="1257"/>
        <item m="1" x="584"/>
        <item m="1" x="1385"/>
        <item m="1" x="711"/>
        <item m="1" x="1526"/>
        <item m="1" x="101"/>
        <item m="1" x="838"/>
        <item m="1" x="231"/>
        <item m="1" x="967"/>
        <item m="1" x="359"/>
        <item m="1" x="1109"/>
        <item m="1" x="470"/>
        <item m="1" x="1258"/>
        <item m="1" x="585"/>
        <item m="1" x="1386"/>
        <item m="1" x="712"/>
        <item m="1" x="1528"/>
        <item m="1" x="102"/>
        <item m="1" x="839"/>
        <item m="1" x="232"/>
        <item m="1" x="968"/>
        <item m="1" x="360"/>
        <item m="1" x="1110"/>
        <item m="1" x="471"/>
        <item m="1" x="1259"/>
        <item m="1" x="586"/>
        <item m="1" x="1387"/>
        <item m="1" x="713"/>
        <item m="1" x="1530"/>
        <item m="1" x="103"/>
        <item m="1" x="840"/>
        <item m="1" x="233"/>
        <item m="1" x="969"/>
        <item m="1" x="361"/>
        <item m="1" x="1111"/>
        <item m="1" x="472"/>
        <item m="1" x="1260"/>
        <item m="1" x="587"/>
        <item m="1" x="1388"/>
        <item m="1" x="714"/>
        <item m="1" x="1532"/>
        <item m="1" x="104"/>
        <item m="1" x="841"/>
        <item m="1" x="234"/>
        <item m="1" x="970"/>
        <item m="1" x="362"/>
        <item m="1" x="1112"/>
        <item m="1" x="1153"/>
        <item m="1" x="1261"/>
        <item m="1" x="588"/>
        <item m="1" x="1389"/>
        <item m="1" x="715"/>
        <item m="1" x="1534"/>
        <item m="1" x="105"/>
        <item m="1" x="842"/>
        <item m="1" x="235"/>
        <item m="1" x="971"/>
        <item m="1" x="363"/>
        <item m="1" x="1114"/>
        <item m="1" x="473"/>
        <item m="1" x="1262"/>
        <item m="1" x="589"/>
        <item m="1" x="1390"/>
        <item m="1" x="716"/>
        <item m="1" x="1536"/>
        <item m="1" x="106"/>
        <item m="1" x="843"/>
        <item m="1" x="236"/>
        <item m="1" x="972"/>
        <item m="1" x="364"/>
        <item m="1" x="1115"/>
        <item m="1" x="474"/>
        <item m="1" x="1263"/>
        <item m="1" x="590"/>
        <item m="1" x="1391"/>
        <item m="1" x="717"/>
        <item m="1" x="1538"/>
        <item m="1" x="107"/>
        <item m="1" x="844"/>
        <item m="1" x="237"/>
        <item m="1" x="973"/>
        <item m="1" x="365"/>
        <item m="1" x="1116"/>
        <item m="1" x="475"/>
        <item m="1" x="1264"/>
        <item m="1" x="591"/>
        <item m="1" x="1392"/>
        <item m="1" x="718"/>
        <item m="1" x="1540"/>
        <item m="1" x="108"/>
        <item m="1" x="845"/>
        <item m="1" x="238"/>
        <item m="1" x="974"/>
        <item m="1" x="366"/>
        <item m="1" x="1117"/>
        <item m="1" x="1158"/>
        <item m="1" x="1265"/>
        <item m="1" x="592"/>
        <item m="1" x="1393"/>
        <item m="1" x="719"/>
        <item m="1" x="1542"/>
        <item m="1" x="109"/>
        <item m="1" x="846"/>
        <item m="1" x="239"/>
        <item m="1" x="975"/>
        <item m="1" x="367"/>
        <item m="1" x="1119"/>
        <item m="1" x="476"/>
        <item m="1" x="1266"/>
        <item m="1" x="593"/>
        <item m="1" x="1394"/>
        <item m="1" x="720"/>
        <item m="1" x="2"/>
        <item m="1" x="110"/>
        <item m="1" x="847"/>
        <item m="1" x="240"/>
        <item m="1" x="976"/>
        <item m="1" x="368"/>
        <item m="1" x="1120"/>
        <item m="1" x="477"/>
        <item m="1" x="1267"/>
        <item m="1" x="594"/>
        <item m="1" x="1395"/>
        <item m="1" x="721"/>
        <item m="1" x="4"/>
        <item m="1" x="111"/>
        <item m="1" x="848"/>
        <item m="1" x="241"/>
        <item m="1" x="977"/>
        <item m="1" x="369"/>
        <item m="1" x="1121"/>
        <item m="1" x="478"/>
        <item m="1" x="1268"/>
        <item m="1" x="595"/>
        <item m="1" x="1397"/>
        <item m="1" x="722"/>
        <item m="1" x="6"/>
        <item m="1" x="112"/>
        <item m="1" x="849"/>
        <item m="1" x="242"/>
        <item m="1" x="978"/>
        <item m="1" x="370"/>
        <item m="1" x="1122"/>
        <item m="1" x="479"/>
        <item m="1" x="1269"/>
        <item m="1" x="596"/>
        <item m="1" x="1398"/>
        <item m="1" x="723"/>
        <item m="1" x="8"/>
        <item m="1" x="113"/>
        <item m="1" x="850"/>
        <item m="1" x="243"/>
        <item m="1" x="979"/>
        <item m="1" x="371"/>
        <item m="1" x="1124"/>
        <item m="1" x="480"/>
        <item m="1" x="1270"/>
        <item m="1" x="597"/>
        <item m="1" x="1399"/>
        <item m="1" x="724"/>
        <item m="1" x="10"/>
        <item m="1" x="114"/>
        <item m="1" x="851"/>
        <item m="1" x="244"/>
        <item m="1" x="980"/>
        <item m="1" x="372"/>
        <item m="1" x="1125"/>
        <item m="1" x="481"/>
        <item m="1" x="1271"/>
        <item m="1" x="598"/>
        <item m="1" x="1400"/>
        <item m="1" x="725"/>
        <item m="1" x="12"/>
        <item m="1" x="115"/>
        <item m="1" x="852"/>
        <item m="1" x="245"/>
        <item m="1" x="981"/>
        <item m="1" x="373"/>
        <item m="1" x="1126"/>
        <item m="1" x="482"/>
        <item m="1" x="1272"/>
        <item m="1" x="599"/>
        <item m="1" x="1401"/>
        <item m="1" x="726"/>
        <item m="1" x="14"/>
        <item m="1" x="116"/>
        <item m="1" x="853"/>
        <item m="1" x="246"/>
        <item m="1" x="982"/>
        <item m="1" x="374"/>
        <item m="1" x="1127"/>
        <item m="1" x="1167"/>
        <item m="1" x="1273"/>
        <item m="1" x="600"/>
        <item m="1" x="1402"/>
        <item m="1" x="727"/>
        <item m="1" x="16"/>
        <item m="1" x="117"/>
        <item m="1" x="854"/>
        <item m="1" x="247"/>
        <item m="1" x="983"/>
        <item m="1" x="375"/>
        <item m="1" x="1129"/>
        <item m="1" x="483"/>
        <item m="1" x="1274"/>
        <item m="1" x="601"/>
        <item m="1" x="1403"/>
        <item m="1" x="728"/>
        <item m="1" x="18"/>
        <item m="1" x="118"/>
        <item m="1" x="855"/>
        <item m="1" x="248"/>
        <item m="1" x="984"/>
        <item m="1" x="376"/>
        <item m="1" x="1130"/>
        <item m="1" x="484"/>
        <item m="1" x="1275"/>
        <item m="1" x="602"/>
        <item m="1" x="1404"/>
        <item m="1" x="729"/>
        <item m="1" x="20"/>
        <item m="1" x="119"/>
        <item m="1" x="856"/>
        <item m="1" x="249"/>
        <item m="1" x="985"/>
        <item m="1" x="377"/>
        <item m="1" x="1131"/>
        <item m="1" x="485"/>
        <item m="1" x="1276"/>
        <item m="1" x="603"/>
        <item m="1" x="1405"/>
        <item m="1" x="730"/>
        <item m="1" x="22"/>
        <item m="1" x="120"/>
        <item m="1" x="857"/>
        <item m="1" x="250"/>
        <item m="1" x="986"/>
        <item m="1" x="378"/>
        <item m="1" x="1132"/>
        <item m="1" x="1172"/>
        <item m="1" x="1277"/>
        <item m="1" x="604"/>
        <item m="1" x="1406"/>
        <item m="1" x="731"/>
        <item m="1" x="24"/>
        <item m="1" x="121"/>
        <item m="1" x="858"/>
        <item m="1" x="251"/>
        <item m="1" x="987"/>
        <item m="1" x="379"/>
        <item m="1" x="1134"/>
        <item m="1" x="486"/>
        <item m="1" x="1278"/>
        <item m="1" x="605"/>
        <item m="1" x="1408"/>
        <item m="1" x="732"/>
        <item m="1" x="26"/>
        <item m="1" x="122"/>
        <item m="1" x="859"/>
        <item m="1" x="252"/>
        <item m="1" x="988"/>
        <item m="1" x="380"/>
        <item m="1" x="1135"/>
        <item m="1" x="487"/>
        <item m="1" x="1279"/>
        <item m="1" x="606"/>
        <item m="1" x="1409"/>
        <item m="1" x="733"/>
        <item m="1" x="28"/>
        <item m="1" x="123"/>
        <item m="1" x="860"/>
        <item m="1" x="253"/>
        <item m="1" x="989"/>
        <item m="1" x="381"/>
        <item m="1" x="1136"/>
        <item m="1" x="488"/>
        <item m="1" x="1280"/>
        <item m="1" x="607"/>
        <item m="1" x="1410"/>
        <item m="1" x="734"/>
        <item m="1" x="30"/>
        <item m="1" x="124"/>
        <item m="1" x="861"/>
        <item m="1" x="254"/>
        <item m="1" x="990"/>
        <item m="1" x="382"/>
        <item m="1" x="1137"/>
        <item m="1" x="1177"/>
        <item m="1" x="1281"/>
        <item m="1" x="608"/>
        <item m="1" x="1411"/>
        <item m="1" x="735"/>
        <item m="1" x="32"/>
        <item m="1" x="125"/>
        <item m="1" x="862"/>
        <item m="1" x="255"/>
        <item m="1" x="991"/>
        <item m="1" x="383"/>
        <item m="1" x="1139"/>
        <item m="1" x="489"/>
        <item m="1" x="1282"/>
        <item m="1" x="609"/>
        <item m="1" x="1412"/>
        <item m="1" x="736"/>
        <item m="1" x="34"/>
        <item m="1" x="126"/>
        <item m="1" x="863"/>
        <item m="1" x="256"/>
        <item m="1" x="992"/>
        <item m="1" x="384"/>
        <item m="1" x="1140"/>
        <item m="1" x="490"/>
        <item m="1" x="1283"/>
        <item m="1" x="610"/>
        <item m="1" x="1413"/>
        <item m="1" x="737"/>
        <item m="1" x="36"/>
        <item m="1" x="127"/>
        <item m="1" x="864"/>
        <item m="1" x="257"/>
        <item m="1" x="993"/>
        <item m="1" x="385"/>
        <item m="1" x="1141"/>
        <item m="1" x="491"/>
        <item m="1" x="1284"/>
        <item m="1" x="611"/>
        <item m="1" x="1414"/>
        <item m="1" x="738"/>
        <item m="1" x="38"/>
        <item m="1" x="128"/>
        <item m="1" x="865"/>
        <item m="1" x="258"/>
        <item m="1" x="994"/>
        <item m="1" x="386"/>
        <item m="1" x="1142"/>
        <item m="1" x="1182"/>
        <item m="1" x="1285"/>
        <item m="1" x="612"/>
        <item m="1" x="1415"/>
        <item m="1" x="739"/>
        <item m="1" x="40"/>
        <item m="1" x="129"/>
        <item m="1" x="866"/>
        <item m="1" x="259"/>
        <item m="1" x="995"/>
        <item m="1" x="387"/>
        <item m="1" x="1144"/>
        <item m="1" x="492"/>
        <item m="1" x="1286"/>
        <item m="1" x="613"/>
        <item m="1" x="1416"/>
        <item m="1" x="740"/>
        <item m="1" x="42"/>
        <item m="1" x="130"/>
        <item m="1" x="867"/>
        <item m="1" x="260"/>
        <item m="1" x="996"/>
        <item m="1" x="388"/>
        <item m="1" x="1145"/>
        <item m="1" x="493"/>
        <item m="1" x="1287"/>
        <item m="1" x="614"/>
        <item m="1" x="1417"/>
        <item m="1" x="741"/>
        <item m="1" x="44"/>
        <item m="1" x="131"/>
        <item m="1" x="868"/>
        <item m="1" x="261"/>
        <item m="1" x="997"/>
        <item m="1" x="389"/>
        <item m="1" x="1146"/>
        <item m="1" x="494"/>
        <item m="1" x="1288"/>
        <item m="1" x="615"/>
        <item m="1" x="1418"/>
        <item m="1" x="742"/>
        <item m="1" x="46"/>
        <item m="1" x="133"/>
        <item m="1" x="869"/>
        <item m="1" x="262"/>
        <item m="1" x="998"/>
        <item m="1" x="390"/>
        <item m="1" x="1147"/>
        <item m="1" x="1187"/>
        <item m="1" x="1289"/>
        <item m="1" x="616"/>
        <item m="1" x="1419"/>
        <item m="1" x="743"/>
        <item m="1" x="48"/>
        <item m="1" x="134"/>
        <item m="1" x="870"/>
        <item m="1" x="263"/>
        <item m="1" x="999"/>
        <item m="1" x="391"/>
        <item m="1" x="1149"/>
        <item m="1" x="495"/>
        <item m="1" x="1290"/>
        <item m="1" x="617"/>
        <item m="1" x="1420"/>
        <item m="1" x="744"/>
        <item m="1" x="50"/>
        <item m="1" x="135"/>
        <item m="1" x="871"/>
        <item m="1" x="264"/>
        <item m="1" x="1000"/>
        <item m="1" x="392"/>
        <item m="1" x="1150"/>
        <item m="1" x="496"/>
        <item m="1" x="1291"/>
        <item m="1" x="618"/>
        <item m="1" x="1421"/>
        <item m="1" x="745"/>
        <item m="1" x="52"/>
        <item m="1" x="136"/>
        <item m="1" x="872"/>
        <item m="1" x="265"/>
        <item m="1" x="1001"/>
        <item m="1" x="393"/>
        <item m="1" x="1151"/>
        <item m="1" x="497"/>
        <item m="1" x="1292"/>
        <item m="1" x="619"/>
        <item m="1" x="1422"/>
        <item m="1" x="746"/>
        <item m="1" x="54"/>
        <item m="1" x="137"/>
        <item m="1" x="873"/>
        <item m="1" x="266"/>
        <item m="1" x="1002"/>
        <item m="1" x="394"/>
        <item m="1" x="1152"/>
        <item m="1" x="1192"/>
        <item m="1" x="1293"/>
        <item m="1" x="620"/>
        <item m="1" x="1423"/>
        <item m="1" x="747"/>
        <item m="1" x="56"/>
        <item m="1" x="138"/>
        <item m="1" x="874"/>
        <item m="1" x="267"/>
        <item m="1" x="1003"/>
        <item m="1" x="395"/>
        <item m="1" x="1154"/>
        <item m="1" x="498"/>
        <item m="1" x="1294"/>
        <item m="1" x="621"/>
        <item m="1" x="1424"/>
        <item m="1" x="748"/>
        <item m="1" x="58"/>
        <item m="1" x="139"/>
        <item m="1" x="875"/>
        <item m="1" x="268"/>
        <item m="1" x="1004"/>
        <item m="1" x="396"/>
        <item m="1" x="1155"/>
        <item m="1" x="499"/>
        <item m="1" x="1295"/>
        <item m="1" x="622"/>
        <item m="1" x="1425"/>
        <item m="1" x="749"/>
        <item m="1" x="60"/>
        <item m="1" x="140"/>
        <item m="1" x="876"/>
        <item m="1" x="270"/>
        <item m="1" x="1005"/>
        <item m="1" x="397"/>
        <item m="1" x="1156"/>
        <item m="1" x="500"/>
        <item m="1" x="1296"/>
        <item m="1" x="623"/>
        <item m="1" x="1426"/>
        <item m="1" x="750"/>
        <item m="1" x="62"/>
        <item m="1" x="142"/>
        <item m="1" x="877"/>
        <item m="1" x="271"/>
        <item m="1" x="1006"/>
        <item m="1" x="398"/>
        <item m="1" x="1157"/>
        <item m="1" x="1197"/>
        <item m="1" x="1297"/>
        <item m="1" x="624"/>
        <item m="1" x="1427"/>
        <item m="1" x="751"/>
        <item m="1" x="64"/>
        <item m="1" x="143"/>
        <item m="1" x="878"/>
        <item m="1" x="272"/>
        <item m="1" x="1007"/>
        <item m="1" x="399"/>
        <item m="1" x="1159"/>
        <item m="1" x="501"/>
        <item m="1" x="1298"/>
        <item m="1" x="625"/>
        <item m="1" x="1428"/>
        <item m="1" x="752"/>
        <item m="1" x="66"/>
        <item m="1" x="144"/>
        <item m="1" x="880"/>
        <item m="1" x="273"/>
        <item m="1" x="1008"/>
        <item m="1" x="400"/>
        <item m="1" x="1160"/>
        <item m="1" x="502"/>
        <item m="1" x="1299"/>
        <item m="1" x="626"/>
        <item m="1" x="1429"/>
        <item m="1" x="753"/>
        <item m="1" x="68"/>
        <item m="1" x="145"/>
        <item m="1" x="881"/>
        <item m="1" x="274"/>
        <item m="1" x="1009"/>
        <item m="1" x="401"/>
        <item m="1" x="1161"/>
        <item m="1" x="503"/>
        <item m="1" x="1300"/>
        <item m="1" x="627"/>
        <item m="1" x="1430"/>
        <item m="1" x="754"/>
        <item m="1" x="70"/>
        <item m="1" x="146"/>
        <item m="1" x="882"/>
        <item m="1" x="275"/>
        <item m="1" x="1010"/>
        <item m="1" x="402"/>
        <item m="1" x="1162"/>
        <item m="1" x="1202"/>
        <item m="1" x="1301"/>
        <item m="1" x="628"/>
        <item m="1" x="1431"/>
        <item m="1" x="755"/>
        <item m="1" x="72"/>
        <item m="1" x="147"/>
        <item m="1" x="883"/>
        <item m="1" x="276"/>
        <item m="1" x="1011"/>
        <item m="1" x="403"/>
        <item m="1" x="1163"/>
        <item m="1" x="504"/>
        <item m="1" x="1302"/>
        <item m="1" x="629"/>
        <item m="1" x="1432"/>
        <item m="1" x="756"/>
        <item m="1" x="74"/>
        <item m="1" x="148"/>
        <item m="1" x="884"/>
        <item m="1" x="277"/>
        <item m="1" x="1012"/>
        <item m="1" x="404"/>
        <item m="1" x="1164"/>
        <item m="1" x="505"/>
        <item m="1" x="1303"/>
        <item m="1" x="630"/>
        <item m="1" x="1433"/>
        <item m="1" x="757"/>
        <item m="1" x="76"/>
        <item m="1" x="149"/>
        <item m="1" x="885"/>
        <item m="1" x="278"/>
        <item m="1" x="1013"/>
        <item m="1" x="405"/>
        <item m="1" x="1165"/>
        <item m="1" x="506"/>
        <item m="1" x="1304"/>
        <item m="1" x="631"/>
        <item m="1" x="1434"/>
        <item m="1" x="758"/>
        <item m="1" x="78"/>
        <item m="1" x="150"/>
        <item m="1" x="886"/>
        <item m="1" x="279"/>
        <item m="1" x="1014"/>
        <item m="1" x="406"/>
        <item m="1" x="1166"/>
        <item m="1" x="1207"/>
        <item m="1" x="1305"/>
        <item m="1" x="632"/>
        <item m="1" x="1435"/>
        <item m="1" x="759"/>
        <item m="1" x="80"/>
        <item m="1" x="151"/>
        <item m="1" x="887"/>
        <item m="1" x="280"/>
        <item m="1" x="1015"/>
        <item m="1" x="407"/>
        <item m="1" x="1168"/>
        <item m="1" x="507"/>
        <item m="1" x="1306"/>
        <item m="1" x="633"/>
        <item m="1" x="1436"/>
        <item m="1" x="760"/>
        <item m="1" x="82"/>
        <item m="1" x="152"/>
        <item m="1" x="888"/>
        <item m="1" x="281"/>
        <item m="1" x="1016"/>
        <item m="1" x="408"/>
        <item m="1" x="1169"/>
        <item m="1" x="508"/>
        <item m="1" x="1307"/>
        <item m="1" x="634"/>
        <item m="1" x="1437"/>
        <item m="1" x="761"/>
        <item m="1" x="84"/>
        <item m="1" x="153"/>
        <item m="1" x="889"/>
        <item m="1" x="282"/>
        <item m="1" x="1017"/>
        <item m="1" x="409"/>
        <item m="1" x="1170"/>
        <item m="1" x="509"/>
        <item m="1" x="1308"/>
        <item m="1" x="635"/>
        <item m="1" x="1438"/>
        <item m="1" x="762"/>
        <item m="1" x="86"/>
        <item m="1" x="154"/>
        <item m="1" x="890"/>
        <item m="1" x="283"/>
        <item m="1" x="1018"/>
        <item m="1" x="410"/>
        <item m="1" x="1171"/>
        <item m="1" x="1212"/>
        <item m="1" x="1309"/>
        <item m="1" x="636"/>
        <item m="1" x="1439"/>
        <item m="1" x="763"/>
        <item m="1" x="88"/>
        <item m="1" x="155"/>
        <item m="1" x="891"/>
        <item m="1" x="284"/>
        <item m="1" x="1019"/>
        <item m="1" x="411"/>
        <item m="1" x="1173"/>
        <item m="1" x="510"/>
        <item m="1" x="1310"/>
        <item m="1" x="637"/>
        <item m="1" x="1440"/>
        <item m="1" x="764"/>
        <item m="1" x="90"/>
        <item m="1" x="156"/>
        <item m="1" x="892"/>
        <item m="1" x="285"/>
        <item m="1" x="1020"/>
        <item m="1" x="412"/>
        <item x="0"/>
      </items>
    </pivotField>
    <pivotField dataField="1" numFmtId="164" showAll="0" defaultSubtotal="0"/>
  </pivotFields>
  <rowFields count="1">
    <field x="4"/>
  </rowFields>
  <rowItems count="1">
    <i>
      <x v="1542"/>
    </i>
  </rowItems>
  <colFields count="2">
    <field x="3"/>
    <field x="2"/>
  </colFields>
  <colItems count="1">
    <i>
      <x/>
      <x v="21"/>
    </i>
  </colItems>
  <pageFields count="2">
    <pageField fld="0" hier="-1"/>
    <pageField fld="1" item="2" hier="-1"/>
  </pageFields>
  <dataFields count="1">
    <dataField name="Sum of ZeroRate" fld="5" baseField="3" baseItem="6"/>
  </dataFields>
  <formats count="13">
    <format dxfId="342">
      <pivotArea outline="0" collapsedLevelsAreSubtotals="1" fieldPosition="0">
        <references count="1">
          <reference field="2" count="0" selected="0"/>
        </references>
      </pivotArea>
    </format>
    <format dxfId="341">
      <pivotArea outline="0" collapsedLevelsAreSubtotals="1" fieldPosition="0"/>
    </format>
    <format dxfId="340">
      <pivotArea dataOnly="0" labelOnly="1" fieldPosition="0">
        <references count="2">
          <reference field="2" count="1">
            <x v="2"/>
          </reference>
          <reference field="3" count="1" selected="0">
            <x v="1"/>
          </reference>
        </references>
      </pivotArea>
    </format>
    <format dxfId="339">
      <pivotArea dataOnly="0" labelOnly="1" fieldPosition="0">
        <references count="2">
          <reference field="2" count="1">
            <x v="4"/>
          </reference>
          <reference field="3" count="1" selected="0">
            <x v="2"/>
          </reference>
        </references>
      </pivotArea>
    </format>
    <format dxfId="338">
      <pivotArea dataOnly="0" labelOnly="1" fieldPosition="0">
        <references count="2">
          <reference field="2" count="1">
            <x v="6"/>
          </reference>
          <reference field="3" count="1" selected="0">
            <x v="3"/>
          </reference>
        </references>
      </pivotArea>
    </format>
    <format dxfId="337">
      <pivotArea dataOnly="0" labelOnly="1" fieldPosition="0">
        <references count="2">
          <reference field="2" count="1">
            <x v="7"/>
          </reference>
          <reference field="3" count="1" selected="0">
            <x v="4"/>
          </reference>
        </references>
      </pivotArea>
    </format>
    <format dxfId="336">
      <pivotArea dataOnly="0" labelOnly="1" fieldPosition="0">
        <references count="2">
          <reference field="2" count="1">
            <x v="1"/>
          </reference>
          <reference field="3" count="1" selected="0">
            <x v="5"/>
          </reference>
        </references>
      </pivotArea>
    </format>
    <format dxfId="335">
      <pivotArea dataOnly="0" labelOnly="1" fieldPosition="0">
        <references count="2">
          <reference field="2" count="1">
            <x v="0"/>
          </reference>
          <reference field="3" count="1" selected="0">
            <x v="6"/>
          </reference>
        </references>
      </pivotArea>
    </format>
    <format dxfId="334">
      <pivotArea dataOnly="0" labelOnly="1" fieldPosition="0">
        <references count="2">
          <reference field="2" count="1">
            <x v="3"/>
          </reference>
          <reference field="3" count="1" selected="0">
            <x v="7"/>
          </reference>
        </references>
      </pivotArea>
    </format>
    <format dxfId="333">
      <pivotArea dataOnly="0" labelOnly="1" fieldPosition="0">
        <references count="2">
          <reference field="2" count="1">
            <x v="9"/>
          </reference>
          <reference field="3" count="1" selected="0">
            <x v="8"/>
          </reference>
        </references>
      </pivotArea>
    </format>
    <format dxfId="332">
      <pivotArea dataOnly="0" labelOnly="1" fieldPosition="0">
        <references count="2">
          <reference field="2" count="1">
            <x v="8"/>
          </reference>
          <reference field="3" count="1" selected="0">
            <x v="9"/>
          </reference>
        </references>
      </pivotArea>
    </format>
    <format dxfId="331">
      <pivotArea dataOnly="0" labelOnly="1" fieldPosition="0">
        <references count="2">
          <reference field="2" count="1">
            <x v="10"/>
          </reference>
          <reference field="3" count="1" selected="0">
            <x v="10"/>
          </reference>
        </references>
      </pivotArea>
    </format>
    <format dxfId="330">
      <pivotArea dataOnly="0" labelOnly="1" fieldPosition="0">
        <references count="2">
          <reference field="2" count="1">
            <x v="5"/>
          </reference>
          <reference field="3" count="1" selected="0"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13.xml><?xml version="1.0" encoding="utf-8"?>
<pivotTableDefinition xmlns="http://schemas.openxmlformats.org/spreadsheetml/2006/main" name="StressedYieldCurvePivot" cacheId="82" applyNumberFormats="0" applyBorderFormats="0" applyFontFormats="0" applyPatternFormats="0" applyAlignmentFormats="0" applyWidthHeightFormats="1" dataCaption="Values" updatedVersion="5" minRefreshableVersion="3" useAutoFormatting="1" rowGrandTotals="0" colGrandTotals="0" itemPrintTitles="1" createdVersion="4" indent="0" compact="0" compactData="0" multipleFieldFilters="0">
  <location ref="A5:C7" firstHeaderRow="1" firstDataRow="2" firstDataCol="2" rowPageCount="3" colPageCount="1"/>
  <pivotFields count="9">
    <pivotField axis="axisPage" compact="0" numFmtId="164" outline="0" showAll="0" defaultSubtotal="0">
      <items count="3">
        <item m="1" x="1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3">
        <item m="1" x="1"/>
        <item x="0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3">
        <item m="1" x="2"/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numFmtId="10" outline="0" showAll="0" defaultSubtotal="0">
      <items count="51">
        <item m="1" x="13"/>
        <item m="1" x="42"/>
        <item m="1" x="12"/>
        <item m="1" x="40"/>
        <item m="1" x="11"/>
        <item m="1" x="37"/>
        <item m="1" x="10"/>
        <item m="1" x="36"/>
        <item m="1" x="9"/>
        <item m="1" x="35"/>
        <item m="1" x="44"/>
        <item m="1" x="16"/>
        <item m="1" x="43"/>
        <item m="1" x="34"/>
        <item m="1" x="31"/>
        <item m="1" x="30"/>
        <item m="1" x="27"/>
        <item m="1" x="25"/>
        <item m="1" x="5"/>
        <item m="1" x="22"/>
        <item m="1" x="19"/>
        <item m="1" x="14"/>
        <item m="1" x="8"/>
        <item m="1" x="4"/>
        <item m="1" x="45"/>
        <item m="1" x="39"/>
        <item m="1" x="47"/>
        <item m="1" x="20"/>
        <item m="1" x="6"/>
        <item m="1" x="7"/>
        <item m="1" x="32"/>
        <item m="1" x="15"/>
        <item m="1" x="17"/>
        <item m="1" x="18"/>
        <item m="1" x="21"/>
        <item m="1" x="38"/>
        <item m="1" x="41"/>
        <item m="1" x="49"/>
        <item m="1" x="26"/>
        <item m="1" x="50"/>
        <item m="1" x="28"/>
        <item m="1" x="1"/>
        <item m="1" x="29"/>
        <item m="1" x="2"/>
        <item m="1" x="33"/>
        <item m="1" x="3"/>
        <item m="1" x="46"/>
        <item m="1" x="23"/>
        <item m="1" x="48"/>
        <item m="1" x="24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4" outline="0" showAll="0" sortType="ascending" defaultSubtotal="0">
      <items count="37">
        <item m="1" x="21"/>
        <item m="1" x="4"/>
        <item m="1" x="32"/>
        <item m="1" x="7"/>
        <item m="1" x="15"/>
        <item m="1" x="20"/>
        <item m="1" x="26"/>
        <item m="1" x="9"/>
        <item m="1" x="1"/>
        <item m="1" x="22"/>
        <item m="1" x="31"/>
        <item m="1" x="8"/>
        <item m="1" x="36"/>
        <item m="1" x="34"/>
        <item m="1" x="18"/>
        <item m="1" x="2"/>
        <item m="1" x="33"/>
        <item m="1" x="5"/>
        <item m="1" x="30"/>
        <item m="1" x="12"/>
        <item m="1" x="23"/>
        <item m="1" x="6"/>
        <item m="1" x="13"/>
        <item m="1" x="27"/>
        <item m="1" x="10"/>
        <item m="1" x="16"/>
        <item m="1" x="28"/>
        <item m="1" x="11"/>
        <item m="1" x="19"/>
        <item m="1" x="24"/>
        <item m="1" x="35"/>
        <item m="1" x="17"/>
        <item m="1" x="14"/>
        <item m="1" x="25"/>
        <item m="1" x="29"/>
        <item m="1"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9">
        <item x="0"/>
        <item m="1" x="1"/>
        <item m="1" x="15"/>
        <item m="1" x="26"/>
        <item m="1" x="16"/>
        <item m="1" x="3"/>
        <item m="1" x="6"/>
        <item m="1" x="17"/>
        <item m="1" x="4"/>
        <item m="1" x="2"/>
        <item m="1" x="10"/>
        <item m="1" x="12"/>
        <item m="1" x="14"/>
        <item m="1" x="19"/>
        <item m="1" x="20"/>
        <item m="1" x="28"/>
        <item m="1" x="7"/>
        <item m="1" x="8"/>
        <item m="1" x="22"/>
        <item m="1" x="24"/>
        <item m="1" x="23"/>
        <item m="1" x="11"/>
        <item m="1" x="25"/>
        <item m="1" x="21"/>
        <item m="1" x="9"/>
        <item m="1" x="5"/>
        <item m="1" x="27"/>
        <item m="1" x="18"/>
        <item m="1" x="13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6"/>
    <field x="8"/>
  </rowFields>
  <rowItems count="1">
    <i>
      <x v="36"/>
      <x/>
    </i>
  </rowItems>
  <colFields count="1">
    <field x="5"/>
  </colFields>
  <colItems count="1">
    <i>
      <x v="50"/>
    </i>
  </colItems>
  <pageFields count="3">
    <pageField fld="0" hier="-1"/>
    <pageField fld="1" item="1" hier="-1"/>
    <pageField fld="2" item="2" hier="-1"/>
  </pageFields>
  <dataFields count="1">
    <dataField name="Sum of ZeroRate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pivotTables/pivotTable14.xml><?xml version="1.0" encoding="utf-8"?>
<pivotTableDefinition xmlns="http://schemas.openxmlformats.org/spreadsheetml/2006/main" name="PivotTable2" cacheId="82" applyNumberFormats="0" applyBorderFormats="0" applyFontFormats="0" applyPatternFormats="0" applyAlignmentFormats="0" applyWidthHeightFormats="1" dataCaption="Values" updatedVersion="5" minRefreshableVersion="3" useAutoFormatting="1" rowGrandTotals="0" colGrandTotals="0" itemPrintTitles="1" createdVersion="4" indent="0" compact="0" compactData="0" multipleFieldFilters="0">
  <location ref="C4" firstHeaderRow="0" firstDataRow="0" firstDataCol="0" rowPageCount="2" colPageCount="1"/>
  <pivotFields count="9">
    <pivotField axis="axisPage" compact="0" numFmtId="164" outline="0" showAll="0" defaultSubtotal="0">
      <items count="3">
        <item m="1" x="1"/>
        <item m="1"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3">
        <item m="1" x="1"/>
        <item x="0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pageFields count="2">
    <pageField fld="0" hier="-1"/>
    <pageField fld="1" item="1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pivotTables/pivotTable2.xml><?xml version="1.0" encoding="utf-8"?>
<pivotTableDefinition xmlns="http://schemas.openxmlformats.org/spreadsheetml/2006/main" name="FinalLiabilityPivotTable" cacheId="120" applyNumberFormats="0" applyBorderFormats="0" applyFontFormats="0" applyPatternFormats="0" applyAlignmentFormats="0" applyWidthHeightFormats="1" dataCaption="Values" updatedVersion="5" minRefreshableVersion="3" useAutoFormatting="1" colGrandTotals="0" itemPrintTitles="1" createdVersion="4" indent="0" outline="1" outlineData="1" multipleFieldFilters="0">
  <location ref="A3:B6" firstHeaderRow="1" firstDataRow="2" firstDataCol="1" rowPageCount="1" colPageCount="1"/>
  <pivotFields count="13">
    <pivotField numFmtId="164" showAll="0" defaultSubtotal="0"/>
    <pivotField showAll="0" defaultSubtotal="0"/>
    <pivotField showAll="0" defaultSubtotal="0"/>
    <pivotField axis="axisRow" showAll="0" sortType="ascending" defaultSubtotal="0">
      <items count="1">
        <item x="0"/>
      </items>
    </pivotField>
    <pivotField axis="axisPage" showAll="0" defaultSubtotal="0">
      <items count="1">
        <item x="0"/>
      </items>
    </pivotField>
    <pivotField axis="axisCol" showAll="0" sortType="ascending" defaultSubtotal="0">
      <items count="1">
        <item x="0"/>
      </items>
    </pivotField>
    <pivotField dataField="1" showAll="0" defaultSubtotal="0"/>
    <pivotField showAll="0" defaultSubtotal="0"/>
    <pivotField showAll="0" defaultSubtotal="0"/>
    <pivotField numFmtId="22" showAll="0" defaultSubtotal="0"/>
    <pivotField showAll="0" defaultSubtotal="0"/>
    <pivotField showAll="0" defaultSubtotal="0"/>
    <pivotField showAll="0" defaultSubtotal="0"/>
  </pivotFields>
  <rowFields count="1">
    <field x="3"/>
  </rowFields>
  <rowItems count="2">
    <i>
      <x/>
    </i>
    <i t="grand">
      <x/>
    </i>
  </rowItems>
  <colFields count="1">
    <field x="5"/>
  </colFields>
  <colItems count="1">
    <i>
      <x/>
    </i>
  </colItems>
  <pageFields count="1">
    <pageField fld="4" item="0" hier="-1"/>
  </pageFields>
  <dataFields count="1">
    <dataField name="Sum of Liability" fld="6" baseField="0" baseItem="0"/>
  </dataFields>
  <formats count="6">
    <format dxfId="447">
      <pivotArea outline="0" collapsedLevelsAreSubtotals="1" fieldPosition="0"/>
    </format>
    <format dxfId="446">
      <pivotArea field="3" type="button" dataOnly="0" labelOnly="1" outline="0" axis="axisRow" fieldPosition="0"/>
    </format>
    <format dxfId="445">
      <pivotArea field="-2" type="button" dataOnly="0" labelOnly="1" outline="0" axis="axisValues" fieldPosition="0"/>
    </format>
    <format dxfId="444">
      <pivotArea type="topRight" dataOnly="0" labelOnly="1" outline="0" fieldPosition="0"/>
    </format>
    <format dxfId="443">
      <pivotArea dataOnly="0" labelOnly="1" fieldPosition="0">
        <references count="1">
          <reference field="3" count="0"/>
        </references>
      </pivotArea>
    </format>
    <format dxfId="442">
      <pivotArea field="3" dataOnly="0" labelOnly="1" grandRow="1" outline="0" axis="axisRow" fieldPosition="0">
        <references count="1">
          <reference field="4294967294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ChangesPivotTable" cacheId="120" applyNumberFormats="0" applyBorderFormats="0" applyFontFormats="0" applyPatternFormats="0" applyAlignmentFormats="0" applyWidthHeightFormats="1" dataCaption="Values" updatedVersion="5" minRefreshableVersion="3" useAutoFormatting="1" itemPrintTitles="1" createdVersion="4" indent="0" showHeaders="0" compact="0" compactData="0" multipleFieldFilters="0">
  <location ref="A4:F6" firstHeaderRow="0" firstDataRow="1" firstDataCol="2" rowPageCount="2" colPageCount="1"/>
  <pivotFields count="13">
    <pivotField compact="0" numFmtId="164" outline="0" showAll="0" defaultSubtotal="0"/>
    <pivotField compact="0" outline="0" showAll="0" defaultSubtotal="0"/>
    <pivotField compact="0" outline="0" showAll="0" defaultSubtotal="0"/>
    <pivotField axis="axisPage" compact="0" outline="0" multipleItemSelectionAllowed="1" showAll="0">
      <items count="2">
        <item x="0"/>
        <item t="default"/>
      </items>
    </pivotField>
    <pivotField axis="axisPage" compact="0" outline="0" showAll="0" defaultSubtotal="0">
      <items count="1">
        <item x="0"/>
      </items>
    </pivotField>
    <pivotField axis="axisRow" compact="0" outline="0" showAll="0" sortType="ascending" defaultSubtotal="0">
      <items count="1">
        <item x="0"/>
      </items>
    </pivotField>
    <pivotField dataField="1" compact="0" outline="0" showAll="0"/>
    <pivotField dataField="1" compact="0" outline="0" showAll="0" defaultSubtotal="0"/>
    <pivotField dataField="1" compact="0" outline="0" showAll="0" defaultSubtotal="0"/>
    <pivotField compact="0" numFmtId="22" outline="0" showAll="0" defaultSubtotal="0"/>
    <pivotField axis="axisRow" compact="0" outline="0" showAll="0" defaultSubtotal="0">
      <items count="1">
        <item x="0"/>
      </items>
    </pivotField>
    <pivotField compact="0" outline="0" showAll="0" defaultSubtotal="0"/>
    <pivotField compact="0" outline="0" showAll="0" defaultSubtotal="0"/>
  </pivotFields>
  <rowFields count="2">
    <field x="5"/>
    <field x="10"/>
  </rowFields>
  <rowItems count="2">
    <i>
      <x/>
      <x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2">
    <pageField fld="4" item="0" hier="-1"/>
    <pageField fld="3" hier="-1"/>
  </pageFields>
  <dataFields count="4">
    <dataField name="Number of schemes" fld="6" subtotal="count" baseField="7" baseItem="1"/>
    <dataField name="Main liability" fld="6" baseField="7" baseItem="1"/>
    <dataField name="Change in main liability" fld="7" baseField="7" baseItem="1"/>
    <dataField name="Additional preliminary liability" fld="8" baseField="10" baseItem="5"/>
  </dataFields>
  <formats count="7">
    <format dxfId="441">
      <pivotArea outline="0" collapsedLevelsAreSubtotals="1" fieldPosition="0"/>
    </format>
    <format dxfId="440">
      <pivotArea field="3" type="button" dataOnly="0" labelOnly="1" outline="0" axis="axisPage" fieldPosition="1"/>
    </format>
    <format dxfId="439">
      <pivotArea field="-2" type="button" dataOnly="0" labelOnly="1" outline="0" axis="axisCol" fieldPosition="0"/>
    </format>
    <format dxfId="438">
      <pivotArea type="topRight" dataOnly="0" labelOnly="1" outline="0" fieldPosition="0"/>
    </format>
    <format dxfId="437">
      <pivotArea field="3" dataOnly="0" labelOnly="1" outline="0" axis="axisPage" fieldPosition="1">
        <references count="1">
          <reference field="4294967294" count="1" selected="0">
            <x v="1"/>
          </reference>
        </references>
      </pivotArea>
    </format>
    <format dxfId="436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435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StressedLiabilityPivot" cacheId="121" applyNumberFormats="0" applyBorderFormats="0" applyFontFormats="0" applyPatternFormats="0" applyAlignmentFormats="0" applyWidthHeightFormats="1" dataCaption="Values" updatedVersion="5" minRefreshableVersion="3" useAutoFormatting="1" colGrandTotals="0" itemPrintTitles="1" createdVersion="4" indent="0" compact="0" compactData="0" multipleFieldFilters="0">
  <location ref="A4:C7" firstHeaderRow="1" firstDataRow="2" firstDataCol="2" rowPageCount="2" colPageCount="1"/>
  <pivotFields count="9">
    <pivotField axis="axisRow" compact="0" outline="0" showAll="0" defaultSubtotal="0">
      <items count="55">
        <item m="1" x="18"/>
        <item m="1" x="27"/>
        <item m="1" x="2"/>
        <item m="1" x="26"/>
        <item m="1" x="17"/>
        <item m="1" x="1"/>
        <item m="1" x="45"/>
        <item m="1" x="16"/>
        <item m="1" x="36"/>
        <item m="1" x="54"/>
        <item m="1" x="25"/>
        <item m="1" x="44"/>
        <item m="1" x="15"/>
        <item m="1" x="35"/>
        <item m="1" x="53"/>
        <item m="1" x="39"/>
        <item m="1" x="24"/>
        <item m="1" x="8"/>
        <item m="1" x="43"/>
        <item m="1" x="31"/>
        <item m="1" x="14"/>
        <item m="1" x="50"/>
        <item m="1" x="34"/>
        <item m="1" x="22"/>
        <item m="1" x="52"/>
        <item m="1" x="38"/>
        <item m="1" x="23"/>
        <item m="1" x="7"/>
        <item m="1" x="42"/>
        <item m="1" x="30"/>
        <item m="1" x="13"/>
        <item m="1" x="5"/>
        <item m="1" x="49"/>
        <item m="1" x="41"/>
        <item m="1" x="33"/>
        <item m="1" x="29"/>
        <item m="1" x="21"/>
        <item m="1" x="10"/>
        <item m="1" x="12"/>
        <item m="1" x="4"/>
        <item m="1" x="48"/>
        <item m="1" x="40"/>
        <item m="1" x="46"/>
        <item m="1" x="37"/>
        <item m="1" x="32"/>
        <item m="1" x="28"/>
        <item m="1" x="20"/>
        <item m="1" x="9"/>
        <item m="1" x="19"/>
        <item m="1" x="11"/>
        <item m="1" x="6"/>
        <item m="1" x="3"/>
        <item m="1" x="47"/>
        <item m="1" x="5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sortType="ascending" defaultSubtotal="0">
      <items count="53">
        <item m="1" x="51"/>
        <item m="1" x="27"/>
        <item m="1" x="52"/>
        <item m="1" x="32"/>
        <item m="1" x="24"/>
        <item m="1" x="49"/>
        <item m="1" x="44"/>
        <item m="1" x="21"/>
        <item m="1" x="37"/>
        <item m="1" x="5"/>
        <item m="1" x="8"/>
        <item m="1" x="39"/>
        <item m="1" x="11"/>
        <item m="1" x="25"/>
        <item m="1" x="23"/>
        <item m="1" x="22"/>
        <item m="1" x="3"/>
        <item m="1" x="14"/>
        <item m="1" x="16"/>
        <item m="1" x="9"/>
        <item m="1" x="30"/>
        <item m="1" x="26"/>
        <item m="1" x="40"/>
        <item m="1" x="10"/>
        <item m="1" x="17"/>
        <item m="1" x="4"/>
        <item m="1" x="6"/>
        <item m="1" x="31"/>
        <item m="1" x="20"/>
        <item m="1" x="41"/>
        <item m="1" x="50"/>
        <item m="1" x="35"/>
        <item m="1" x="12"/>
        <item m="1" x="43"/>
        <item m="1" x="13"/>
        <item m="1" x="38"/>
        <item m="1" x="36"/>
        <item m="1" x="34"/>
        <item m="1" x="33"/>
        <item m="1" x="46"/>
        <item m="1" x="7"/>
        <item m="1" x="19"/>
        <item m="1" x="2"/>
        <item m="1" x="48"/>
        <item m="1" x="18"/>
        <item m="1" x="42"/>
        <item m="1" x="47"/>
        <item m="1" x="1"/>
        <item m="1" x="15"/>
        <item m="1" x="45"/>
        <item m="1" x="29"/>
        <item m="1" x="28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2"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7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7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3">
        <item x="0"/>
        <item m="1" x="1"/>
        <item m="1"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numFmtId="170" outline="0" showAll="0" sortType="ascending" defaultSubtotal="0">
      <items count="5">
        <item m="1" x="1"/>
        <item m="1" x="2"/>
        <item m="1" x="4"/>
        <item m="1" x="3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1"/>
    <field x="0"/>
  </rowFields>
  <rowItems count="2">
    <i>
      <x v="52"/>
      <x v="54"/>
    </i>
    <i t="grand">
      <x/>
    </i>
  </rowItems>
  <colFields count="1">
    <field x="7"/>
  </colFields>
  <colItems count="1">
    <i>
      <x v="4"/>
    </i>
  </colItems>
  <pageFields count="2">
    <pageField fld="2" item="1" hier="-1"/>
    <pageField fld="6" item="0" hier="-1"/>
  </pageFields>
  <dataFields count="1">
    <dataField name="Sum of Liability" fld="8" baseField="0" baseItem="0" numFmtId="4"/>
  </dataFields>
  <formats count="1">
    <format dxfId="42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pivotTables/pivotTable5.xml><?xml version="1.0" encoding="utf-8"?>
<pivotTableDefinition xmlns="http://schemas.openxmlformats.org/spreadsheetml/2006/main" name="PivotTable3" cacheId="68" applyNumberFormats="0" applyBorderFormats="0" applyFontFormats="0" applyPatternFormats="0" applyAlignmentFormats="0" applyWidthHeightFormats="1" dataCaption="Values" updatedVersion="5" minRefreshableVersion="3" useAutoFormatting="1" colGrandTotals="0" itemPrintTitles="1" createdVersion="5" indent="0" compact="0" compactData="0" multipleFieldFilters="0">
  <location ref="A4:D8" firstHeaderRow="1" firstDataRow="3" firstDataCol="2" rowPageCount="2" colPageCount="1"/>
  <pivotFields count="1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2"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howAll="0" defaultSubtotal="0">
      <items count="2">
        <item m="1"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3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2"/>
    <field x="1"/>
  </rowFields>
  <rowItems count="2">
    <i>
      <x/>
      <x/>
    </i>
    <i t="grand">
      <x/>
    </i>
  </rowItems>
  <colFields count="2">
    <field x="8"/>
    <field x="-2"/>
  </colFields>
  <colItems count="2">
    <i>
      <x/>
      <x/>
    </i>
    <i r="1" i="1">
      <x v="1"/>
    </i>
  </colItems>
  <pageFields count="2">
    <pageField fld="3" item="1" hier="-1"/>
    <pageField fld="7" item="1" hier="-1"/>
  </pageFields>
  <dataFields count="2">
    <dataField name="Sum of Stress" fld="9" baseField="1" baseItem="0" numFmtId="10"/>
    <dataField name="Sum of StressedMarketValue" fld="14" baseField="1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pivotTables/pivotTable6.xml><?xml version="1.0" encoding="utf-8"?>
<pivotTableDefinition xmlns="http://schemas.openxmlformats.org/spreadsheetml/2006/main" name="HedgeSummary" cacheId="100" applyNumberFormats="0" applyBorderFormats="0" applyFontFormats="0" applyPatternFormats="0" applyAlignmentFormats="0" applyWidthHeightFormats="1" dataCaption="Values" updatedVersion="5" minRefreshableVersion="3" useAutoFormatting="1" itemPrintTitles="1" createdVersion="4" indent="0" compact="0" compactData="0" multipleFieldFilters="0">
  <location ref="A1:E4" firstHeaderRow="0" firstDataRow="1" firstDataCol="3"/>
  <pivotFields count="22">
    <pivotField compact="0" numFmtId="168" outline="0" showAll="0"/>
    <pivotField compact="0" numFmtId="168" outline="0" showAll="0"/>
    <pivotField compact="0" outline="0" showAll="0"/>
    <pivotField compact="0" outline="0" showAll="0"/>
    <pivotField axis="axisRow" compact="0" outline="0" showAll="0">
      <items count="2">
        <item x="0"/>
        <item t="default"/>
      </items>
    </pivotField>
    <pivotField axis="axisRow" compact="0" outline="0" showAll="0">
      <items count="2">
        <item x="0"/>
        <item t="default"/>
      </items>
    </pivotField>
    <pivotField axis="axisRow" compact="0" numFmtId="168" outline="0" showAll="0" defaultSubtotal="0">
      <items count="1">
        <item x="0"/>
      </items>
    </pivotField>
    <pivotField compact="0" numFmtId="4" outline="0" showAll="0"/>
    <pivotField compact="0" outline="0" showAll="0"/>
    <pivotField compact="0" numFmtId="4" outline="0" showAll="0"/>
    <pivotField compact="0" numFmtId="3" outline="0" showAll="0"/>
    <pivotField compact="0" outline="0" showAll="0"/>
    <pivotField compact="0" numFmtId="3" outline="0" showAll="0"/>
    <pivotField compact="0" numFmtId="4" outline="0" showAll="0"/>
    <pivotField compact="0" numFmtId="4" outline="0" showAll="0"/>
    <pivotField compact="0" numFmtId="4" outline="0" showAll="0"/>
    <pivotField dataField="1" compact="0" numFmtId="4" outline="0" showAll="0"/>
    <pivotField compact="0" numFmtId="4" outline="0" showAll="0"/>
    <pivotField dataField="1" compact="0" numFmtId="4" outline="0" showAll="0"/>
    <pivotField compact="0" outline="0" showAll="0"/>
    <pivotField compact="0" outline="0" showAll="0"/>
    <pivotField compact="0" outline="0" showAll="0"/>
  </pivotFields>
  <rowFields count="3">
    <field x="5"/>
    <field x="6"/>
    <field x="4"/>
  </rowFields>
  <rowItems count="3">
    <i>
      <x/>
      <x/>
      <x/>
    </i>
    <i t="default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NotionalsPerR1" fld="16" baseField="0" baseItem="0"/>
    <dataField name="Sum of Price" fld="18" baseField="0" baseItem="0"/>
  </dataFields>
  <formats count="2">
    <format dxfId="383">
      <pivotArea outline="0" collapsedLevelsAreSubtotals="1" fieldPosition="0"/>
    </format>
    <format dxfId="38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7.xml><?xml version="1.0" encoding="utf-8"?>
<pivotTableDefinition xmlns="http://schemas.openxmlformats.org/spreadsheetml/2006/main" name="PivotTable1" cacheId="128" applyNumberFormats="0" applyBorderFormats="0" applyFontFormats="0" applyPatternFormats="0" applyAlignmentFormats="0" applyWidthHeightFormats="1" dataCaption="Values" updatedVersion="5" minRefreshableVersion="3" useAutoFormatting="1" rowGrandTotals="0" colGrandTotals="0" itemPrintTitles="1" createdVersion="4" indent="0" compact="0" compactData="0" multipleFieldFilters="0">
  <location ref="A52:C54" firstHeaderRow="1" firstDataRow="2" firstDataCol="2" rowPageCount="1" colPageCount="1"/>
  <pivotFields count="15">
    <pivotField compact="0" numFmtId="164" outline="0" showAll="0" defaultSubtotal="0"/>
    <pivotField compact="0" numFmtId="164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">
        <item x="0"/>
      </items>
    </pivotField>
    <pivotField axis="axisRow" compact="0" numFmtId="164" outline="0" showAll="0" sortType="ascending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axis="axisCol" compact="0" numFmtId="164" outline="0" showAll="0" sortType="ascending" defaultSubtotal="0">
      <items count="1">
        <item x="0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</pivotFields>
  <rowFields count="2">
    <field x="5"/>
    <field x="4"/>
  </rowFields>
  <rowItems count="1">
    <i>
      <x/>
      <x/>
    </i>
  </rowItems>
  <colFields count="1">
    <field x="8"/>
  </colFields>
  <colItems count="1">
    <i>
      <x/>
    </i>
  </colItems>
  <pageFields count="1">
    <pageField fld="12" item="0" hier="-1"/>
  </pageFields>
  <dataFields count="1">
    <dataField name="Rands per point" fld="9" baseField="0" baseItem="17" numFmtId="165"/>
  </dataFields>
  <formats count="1">
    <format dxfId="36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8.xml><?xml version="1.0" encoding="utf-8"?>
<pivotTableDefinition xmlns="http://schemas.openxmlformats.org/spreadsheetml/2006/main" name="PivotTable3" cacheId="128" applyNumberFormats="0" applyBorderFormats="0" applyFontFormats="0" applyPatternFormats="0" applyAlignmentFormats="0" applyWidthHeightFormats="1" dataCaption="Values" updatedVersion="5" minRefreshableVersion="3" useAutoFormatting="1" rowGrandTotals="0" colGrandTotals="0" itemPrintTitles="1" createdVersion="4" indent="0" compact="0" compactData="0" multipleFieldFilters="0">
  <location ref="A7:E8" firstHeaderRow="0" firstDataRow="1" firstDataCol="2" rowPageCount="1" colPageCount="1"/>
  <pivotFields count="15">
    <pivotField compact="0" numFmtId="164" outline="0" showAll="0" defaultSubtotal="0"/>
    <pivotField compact="0" numFmtId="164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">
        <item x="0"/>
      </items>
    </pivotField>
    <pivotField axis="axisRow" compact="0" numFmtId="164" outline="0" showAll="0" sortType="ascending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/>
    <pivotField dataField="1" compact="0" outline="0" showAll="0" defaultSubtotal="0"/>
    <pivotField compact="0" numFmtId="164" outline="0" showAll="0" sortType="ascending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Page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</pivotFields>
  <rowFields count="2">
    <field x="5"/>
    <field x="4"/>
  </rowFields>
  <rowItems count="1">
    <i>
      <x/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12" item="0" hier="-1"/>
  </pageFields>
  <dataFields count="3">
    <dataField name="Current holdings" fld="6" subtotal="average" baseField="0" baseItem="17" numFmtId="3"/>
    <dataField name="Fictional trade" fld="7" subtotal="average" baseField="4" baseItem="52"/>
    <dataField name="Recommended trade" fld="11" subtotal="average" baseField="0" baseItem="17"/>
  </dataFields>
  <formats count="2">
    <format dxfId="365">
      <pivotArea outline="0" collapsedLevelsAreSubtotals="1" fieldPosition="0"/>
    </format>
    <format dxfId="36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9.xml><?xml version="1.0" encoding="utf-8"?>
<pivotTableDefinition xmlns="http://schemas.openxmlformats.org/spreadsheetml/2006/main" name="PivotTable1" cacheId="128" applyNumberFormats="0" applyBorderFormats="0" applyFontFormats="0" applyPatternFormats="0" applyAlignmentFormats="0" applyWidthHeightFormats="1" dataCaption="Values" updatedVersion="5" minRefreshableVersion="3" useAutoFormatting="1" rowGrandTotals="0" colGrandTotals="0" itemPrintTitles="1" createdVersion="4" indent="0" compact="0" compactData="0" multipleFieldFilters="0">
  <location ref="A36:C38" firstHeaderRow="1" firstDataRow="2" firstDataCol="2" rowPageCount="1" colPageCount="1"/>
  <pivotFields count="15">
    <pivotField compact="0" numFmtId="164" outline="0" showAll="0" defaultSubtotal="0"/>
    <pivotField compact="0" numFmtId="164" outline="0" showAll="0" defaultSubtotal="0"/>
    <pivotField compact="0" outline="0" showAll="0" defaultSubtotal="0"/>
    <pivotField compact="0" outline="0" showAll="0" defaultSubtotal="0"/>
    <pivotField axis="axisRow" compact="0" outline="0" showAll="0" defaultSubtotal="0">
      <items count="1">
        <item x="0"/>
      </items>
    </pivotField>
    <pivotField axis="axisRow" compact="0" numFmtId="164" outline="0" showAll="0" sortType="ascending" defaultSubtotal="0">
      <items count="1"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/>
    <pivotField compact="0" outline="0" showAll="0" defaultSubtotal="0"/>
    <pivotField axis="axisCol" compact="0" numFmtId="164" outline="0" showAll="0" sortType="ascending" defaultSubtotal="0">
      <items count="1">
        <item x="0"/>
      </items>
    </pivotField>
    <pivotField dataField="1" compact="0" outline="0" showAll="0" defaultSubtotal="0"/>
    <pivotField compact="0" outline="0" showAll="0" defaultSubtotal="0"/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compact="0" outline="0" showAll="0" defaultSubtotal="0"/>
    <pivotField compact="0" outline="0" showAll="0" defaultSubtotal="0"/>
  </pivotFields>
  <rowFields count="2">
    <field x="5"/>
    <field x="4"/>
  </rowFields>
  <rowItems count="1">
    <i>
      <x/>
      <x/>
    </i>
  </rowItems>
  <colFields count="1">
    <field x="8"/>
  </colFields>
  <colItems count="1">
    <i>
      <x/>
    </i>
  </colItems>
  <pageFields count="1">
    <pageField fld="12" item="1" hier="-1"/>
  </pageFields>
  <dataFields count="1">
    <dataField name="Rands per point" fld="9" baseField="0" baseItem="1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LiabilityBuildup" displayName="LiabilityBuildup" ref="A1:M2" totalsRowShown="0">
  <tableColumns count="13">
    <tableColumn id="1" name="ValuationDate"/>
    <tableColumn id="2" name="PortfolioName"/>
    <tableColumn id="3" name="SchemeGroup"/>
    <tableColumn id="4" name="Scheme"/>
    <tableColumn id="12" name="IncludeInLiabilityReporting" dataDxfId="434"/>
    <tableColumn id="5" name="BuildupStep"/>
    <tableColumn id="6" name="Liability"/>
    <tableColumn id="7" name="ChangeInLiability"/>
    <tableColumn id="13" name="AdditionalPreliminaryLiability" dataDxfId="433"/>
    <tableColumn id="8" name="DateCalculated"/>
    <tableColumn id="9" name="Description"/>
    <tableColumn id="10" name="Calculation_Id"/>
    <tableColumn id="11" name="Username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4" name="StressedHedges" displayName="StressedHedges" ref="A1:P2" totalsRowShown="0" headerRowDxfId="355">
  <autoFilter ref="A1:P2"/>
  <tableColumns count="16">
    <tableColumn id="1" name="CalculationId"/>
    <tableColumn id="2" name="StressType"/>
    <tableColumn id="3" name="CurveType"/>
    <tableColumn id="4" name="Step" dataDxfId="354"/>
    <tableColumn id="5" name="ShockDate" dataDxfId="353"/>
    <tableColumn id="6" name="Code"/>
    <tableColumn id="7" name="LiabilityRPP" dataDxfId="352"/>
    <tableColumn id="8" name="PillarRandsPerPoint" dataDxfId="351"/>
    <tableColumn id="9" name="RequiredHoldings" dataDxfId="350"/>
    <tableColumn id="10" name="StressedAssetsRPP" dataDxfId="349"/>
    <tableColumn id="11" name="Trade" dataDxfId="348"/>
    <tableColumn id="12" name="StressApplied" dataDxfId="347"/>
    <tableColumn id="13" name="StressedPrice" dataDxfId="346"/>
    <tableColumn id="14" name="CashValue" dataDxfId="345"/>
    <tableColumn id="15" name="ZeroStressCashValue" dataDxfId="344"/>
    <tableColumn id="16" name="ChangeInCashValue" dataDxfId="34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8" name="GeneratedYieldCurveEntries" displayName="GeneratedYieldCurveEntries" ref="A1:F2" totalsRowShown="0">
  <tableColumns count="6">
    <tableColumn id="1" name="EffectiveDate"/>
    <tableColumn id="2" name="CurveType"/>
    <tableColumn id="3" name="ShockBond"/>
    <tableColumn id="4" name="MaturityDate"/>
    <tableColumn id="5" name="CurveDate"/>
    <tableColumn id="6" name="ZeroRate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6" name="StressedYieldCurveEntries" displayName="StressedYieldCurveEntries" ref="A1:I2" insertRow="1" totalsRowShown="0">
  <tableColumns count="9">
    <tableColumn id="1" name="EffectiveDate"/>
    <tableColumn id="2" name="CurveType" dataDxfId="329"/>
    <tableColumn id="9" name="StressType" dataDxfId="328"/>
    <tableColumn id="8" name="LowerBound" dataDxfId="327"/>
    <tableColumn id="7" name="UpperBound" dataDxfId="326"/>
    <tableColumn id="3" name="Step" dataDxfId="325"/>
    <tableColumn id="5" name="CurveDate"/>
    <tableColumn id="6" name="ZeroRate" dataDxfId="324"/>
    <tableColumn id="4" name="Days" dataDxfId="32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9" name="HedgingBonds" displayName="HedgingBonds" ref="A1:C2" totalsRowShown="0">
  <tableColumns count="3">
    <tableColumn id="1" name="CurveType"/>
    <tableColumn id="2" name="Code"/>
    <tableColumn id="3" name="MaturityDate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0" name="Portfolios" displayName="Portfolios" ref="A1:C2" totalsRowShown="0">
  <tableColumns count="3">
    <tableColumn id="1" name="Id"/>
    <tableColumn id="2" name="Name"/>
    <tableColumn id="3" name="DSSCod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3" name="SchemeIncreases" displayName="SchemeIncreases" ref="A1:G2" totalsRowShown="0">
  <autoFilter ref="A1:G2"/>
  <tableColumns count="7">
    <tableColumn id="1" name="SchemeId"/>
    <tableColumn id="2" name="SchemeName"/>
    <tableColumn id="3" name="IncreaseDate" dataDxfId="432"/>
    <tableColumn id="4" name="IncreaseRate" dataDxfId="431"/>
    <tableColumn id="5" name="IncreaseType" dataDxfId="430"/>
    <tableColumn id="6" name="DeclarationEffectiveDate" dataDxfId="429"/>
    <tableColumn id="7" name="KnownIncrease" dataDxfId="42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1" name="StressedLiabilities" displayName="StressedLiabilities" ref="A1:I2" insertRow="1" totalsRowShown="0">
  <tableColumns count="9">
    <tableColumn id="1" name="SchemeId" dataDxfId="426"/>
    <tableColumn id="2" name="SchemeName" dataDxfId="425"/>
    <tableColumn id="10" name="StressType" dataDxfId="424"/>
    <tableColumn id="9" name="LowerBound" dataDxfId="423"/>
    <tableColumn id="8" name="UpperBound" dataDxfId="422"/>
    <tableColumn id="6" name="Increment" dataDxfId="421"/>
    <tableColumn id="5" name="CurveType" dataDxfId="420"/>
    <tableColumn id="3" name="Step" dataDxfId="419"/>
    <tableColumn id="4" name="Liability" dataDxfId="4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_Query_from_SILPEN2" displayName="Table_Query_from_SILPEN2" ref="A1:L2" totalsRowShown="0">
  <tableColumns count="12">
    <tableColumn id="1" name="EffectiveDate"/>
    <tableColumn id="2" name="Portfolio_Id"/>
    <tableColumn id="3" name="PortfolioName"/>
    <tableColumn id="4" name="BondCode"/>
    <tableColumn id="5" name="NominalValue"/>
    <tableColumn id="6" name="IssueDate"/>
    <tableColumn id="7" name="MaturityDate"/>
    <tableColumn id="8" name="CouponRate"/>
    <tableColumn id="9" name="CouponsPerYear"/>
    <tableColumn id="11" name="PaymentTiming"/>
    <tableColumn id="12" name="IsFixedRate"/>
    <tableColumn id="13" name="YieldToMaturity" dataDxfId="417">
      <calculatedColumnFormula>_xll.DSSData(Table_Query_from_SILPEN2[[#This Row],[BondCode]],"ytm",valuation_date)/100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_Query_from_SILPEN28" displayName="Table_Query_from_SILPEN28" ref="A1:I2" totalsRowShown="0">
  <tableColumns count="9">
    <tableColumn id="1" name="PortfolioName"/>
    <tableColumn id="2" name="EffectiveDate"/>
    <tableColumn id="3" name="Type"/>
    <tableColumn id="4" name="Code"/>
    <tableColumn id="5" name="MaturityDate"/>
    <tableColumn id="6" name="Underlying"/>
    <tableColumn id="7" name="NominalValue"/>
    <tableColumn id="8" name="Portfolio_Id"/>
    <tableColumn id="9" name="Security_Id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AssetRandsPerPoint" displayName="AssetRandsPerPoint" ref="A1:O3" totalsRowShown="0" dataDxfId="416">
  <tableColumns count="15">
    <tableColumn id="1" name="EffectiveDate" dataDxfId="415"/>
    <tableColumn id="2" name="AssetsEffectiveDate" dataDxfId="414"/>
    <tableColumn id="3" name="Portfolio_Id" dataDxfId="413"/>
    <tableColumn id="4" name="PortfolioName" dataDxfId="412"/>
    <tableColumn id="5" name="AssetCode" dataDxfId="411"/>
    <tableColumn id="6" name="MaturityDate" dataDxfId="410"/>
    <tableColumn id="7" name="NominalValue" dataDxfId="409"/>
    <tableColumn id="15" name="FictionalTradeNominalValue" dataDxfId="408"/>
    <tableColumn id="8" name="BucketDate" dataDxfId="407"/>
    <tableColumn id="9" name="RandsPerPoint" dataDxfId="406"/>
    <tableColumn id="10" name="ShockMethod" dataDxfId="405"/>
    <tableColumn id="11" name="RecommendedTrade" dataDxfId="404"/>
    <tableColumn id="12" name="BondType" dataDxfId="403"/>
    <tableColumn id="13" name="Calculation_Id" dataDxfId="402"/>
    <tableColumn id="14" name="Username" dataDxfId="40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2" name="StressedAssets" displayName="StressedAssets" ref="A1:O2" totalsRowShown="0" headerRowDxfId="400" dataDxfId="399">
  <tableColumns count="15">
    <tableColumn id="1" name="Calculation_Id" dataDxfId="398"/>
    <tableColumn id="2" name="Code" dataDxfId="397"/>
    <tableColumn id="3" name="MaturityDate" dataDxfId="396"/>
    <tableColumn id="4" name="StressType" dataDxfId="395"/>
    <tableColumn id="5" name="LowerBound" dataDxfId="394"/>
    <tableColumn id="6" name="UpperBound" dataDxfId="393"/>
    <tableColumn id="7" name="Increment" dataDxfId="392"/>
    <tableColumn id="15" name="CurveType" dataDxfId="391"/>
    <tableColumn id="8" name="Step" dataDxfId="390"/>
    <tableColumn id="13" name="Stress" dataDxfId="389"/>
    <tableColumn id="9" name="StressedDifference" dataDxfId="388"/>
    <tableColumn id="10" name="SecurityValue" dataDxfId="387"/>
    <tableColumn id="11" name="NominalValue" dataDxfId="386"/>
    <tableColumn id="12" name="FictionalTradeNominalValue" dataDxfId="385"/>
    <tableColumn id="14" name="StressedMarketValue" dataDxfId="384">
      <calculatedColumnFormula>(StressedAssets[[#This Row],[NominalValue]]+StressedAssets[[#This Row],[FictionalTradeNominalValue]])*(StressedAssets[[#This Row],[SecurityValue]]+StressedAssets[[#This Row],[StressedDifference]])/100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7" name="HedgeResults" displayName="HedgeResults" ref="A1:V2" totalsRowShown="0">
  <tableColumns count="22">
    <tableColumn id="1" name="EffectiveDate"/>
    <tableColumn id="2" name="AssetsEffectiveDate"/>
    <tableColumn id="3" name="Portfolio_Id"/>
    <tableColumn id="4" name="PortfolioName"/>
    <tableColumn id="5" name="Code"/>
    <tableColumn id="6" name="CurveType"/>
    <tableColumn id="7" name="ShockDate"/>
    <tableColumn id="8" name="LiabilityRandsPerPoint"/>
    <tableColumn id="9" name="BaseRandsPerPoint"/>
    <tableColumn id="10" name="CurrentHoldings"/>
    <tableColumn id="11" name="CurrentHoldingsRandsPerPoint"/>
    <tableColumn id="22" name="FictionalTradeNominalValue" dataDxfId="379"/>
    <tableColumn id="21" name="FictionalTradeRandsPerPoint" dataDxfId="378"/>
    <tableColumn id="12" name="NetRandsPerPointRequired"/>
    <tableColumn id="13" name="NotionalsPerR100"/>
    <tableColumn id="14" name="HedgeDV01"/>
    <tableColumn id="15" name="NotionalsPerR1"/>
    <tableColumn id="16" name="LatestClosePrice"/>
    <tableColumn id="17" name="Price"/>
    <tableColumn id="18" name="ShockMethod"/>
    <tableColumn id="19" name="Calculation_Id"/>
    <tableColumn id="20" name="Username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" name="PerSchemeRequiredBonds" displayName="PerSchemeRequiredBonds" ref="A1:G2">
  <tableColumns count="7">
    <tableColumn id="1" name="Calculation_id" totalsRowLabel="Total" dataDxfId="376"/>
    <tableColumn id="2" name="SchemeName"/>
    <tableColumn id="3" name="Liability" dataDxfId="375" totalsRowDxfId="374"/>
    <tableColumn id="4" name="RequiredAssets" dataDxfId="373" totalsRowDxfId="372"/>
    <tableColumn id="5" name="RequiredCPIBonds" dataDxfId="371" totalsRowDxfId="370"/>
    <tableColumn id="6" name="RequiredNominalBonds" dataDxfId="369" totalsRowDxfId="368"/>
    <tableColumn id="7" name="Cash" totalsRowFunction="sum" dataDxfId="367" totalsRowDxfId="36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9.bin"/><Relationship Id="rId6" Type="http://schemas.openxmlformats.org/officeDocument/2006/relationships/comments" Target="../comments1.xml"/><Relationship Id="rId5" Type="http://schemas.openxmlformats.org/officeDocument/2006/relationships/table" Target="../tables/table8.xml"/><Relationship Id="rId4" Type="http://schemas.openxmlformats.org/officeDocument/2006/relationships/vmlDrawing" Target="../drawings/vmlDrawing1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ivotTable" Target="../pivotTables/pivotTable10.xml"/><Relationship Id="rId1" Type="http://schemas.openxmlformats.org/officeDocument/2006/relationships/pivotTable" Target="../pivotTables/pivotTable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ivotTable" Target="../pivotTables/pivotTable1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9"/>
  </sheetPr>
  <dimension ref="A1:B6"/>
  <sheetViews>
    <sheetView tabSelected="1" workbookViewId="0"/>
  </sheetViews>
  <sheetFormatPr defaultRowHeight="15" x14ac:dyDescent="0.25"/>
  <cols>
    <col min="1" max="1" width="19.85546875" style="6" bestFit="1" customWidth="1"/>
    <col min="2" max="2" width="18.28515625" style="6" bestFit="1" customWidth="1"/>
  </cols>
  <sheetData>
    <row r="1" spans="1:2" s="6" customFormat="1" x14ac:dyDescent="0.25">
      <c r="A1" s="6" t="s">
        <v>0</v>
      </c>
      <c r="B1" s="7">
        <v>0</v>
      </c>
    </row>
    <row r="2" spans="1:2" s="6" customFormat="1" x14ac:dyDescent="0.25"/>
    <row r="3" spans="1:2" x14ac:dyDescent="0.25">
      <c r="A3" s="6" t="s">
        <v>1</v>
      </c>
      <c r="B3" s="7"/>
    </row>
    <row r="4" spans="1:2" x14ac:dyDescent="0.25">
      <c r="A4" s="6" t="s">
        <v>2</v>
      </c>
      <c r="B4" s="8">
        <v>42062</v>
      </c>
    </row>
    <row r="5" spans="1:2" x14ac:dyDescent="0.25">
      <c r="A5" s="6" t="s">
        <v>3</v>
      </c>
      <c r="B5" s="8">
        <v>42068</v>
      </c>
    </row>
    <row r="6" spans="1:2" x14ac:dyDescent="0.25">
      <c r="A6" s="6" t="s">
        <v>4</v>
      </c>
      <c r="B6" s="9">
        <v>42076.425196759301</v>
      </c>
    </row>
  </sheetData>
  <dataValidations count="2">
    <dataValidation type="list" allowBlank="1" showInputMessage="1" showErrorMessage="1" sqref="B2">
      <formula1>#REF!</formula1>
    </dataValidation>
    <dataValidation type="whole" allowBlank="1" showInputMessage="1" showErrorMessage="1" sqref="B1">
      <formula1>0</formula1>
      <formula2>999999</formula2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5"/>
  </sheetPr>
  <dimension ref="A1:I2"/>
  <sheetViews>
    <sheetView workbookViewId="0"/>
  </sheetViews>
  <sheetFormatPr defaultRowHeight="15" x14ac:dyDescent="0.25"/>
  <cols>
    <col min="1" max="1" width="16.42578125" style="11" bestFit="1" customWidth="1"/>
    <col min="2" max="2" width="15.28515625" style="11" bestFit="1" customWidth="1"/>
    <col min="3" max="3" width="13.140625" style="6" customWidth="1"/>
    <col min="4" max="4" width="9.7109375" style="11" customWidth="1"/>
    <col min="5" max="5" width="15" style="11" bestFit="1" customWidth="1"/>
    <col min="6" max="6" width="13" style="11" bestFit="1" customWidth="1"/>
    <col min="7" max="7" width="16" style="11" bestFit="1" customWidth="1"/>
    <col min="8" max="8" width="13.7109375" style="11" customWidth="1"/>
    <col min="9" max="9" width="13" style="11" customWidth="1"/>
  </cols>
  <sheetData>
    <row r="1" spans="1:9" x14ac:dyDescent="0.25">
      <c r="A1" s="11" t="s">
        <v>14</v>
      </c>
      <c r="B1" s="11" t="s">
        <v>22</v>
      </c>
      <c r="C1" s="10" t="s">
        <v>33</v>
      </c>
      <c r="D1" s="10" t="s">
        <v>34</v>
      </c>
      <c r="E1" s="11" t="s">
        <v>27</v>
      </c>
      <c r="F1" s="10" t="s">
        <v>35</v>
      </c>
      <c r="G1" s="10" t="s">
        <v>25</v>
      </c>
      <c r="H1" s="10" t="s">
        <v>23</v>
      </c>
      <c r="I1" s="10" t="s">
        <v>36</v>
      </c>
    </row>
    <row r="2" spans="1:9" x14ac:dyDescent="0.25">
      <c r="C2" s="10"/>
      <c r="D2" s="10"/>
      <c r="F2" s="10"/>
      <c r="G2" s="10"/>
      <c r="H2" s="10"/>
      <c r="I2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O3"/>
  <sheetViews>
    <sheetView workbookViewId="0"/>
  </sheetViews>
  <sheetFormatPr defaultRowHeight="15" x14ac:dyDescent="0.25"/>
  <cols>
    <col min="1" max="1" width="13.140625" style="11" customWidth="1"/>
    <col min="2" max="2" width="19" style="11" customWidth="1"/>
    <col min="3" max="3" width="11.5703125" style="6" customWidth="1"/>
    <col min="4" max="4" width="14.28515625" style="6" bestFit="1" customWidth="1"/>
    <col min="5" max="5" width="10.42578125" style="11" customWidth="1"/>
    <col min="6" max="6" width="12.85546875" style="11" customWidth="1"/>
    <col min="7" max="8" width="13.85546875" style="10" customWidth="1"/>
    <col min="9" max="9" width="11.140625" style="11" customWidth="1"/>
    <col min="10" max="10" width="14.140625" style="11" customWidth="1"/>
    <col min="11" max="11" width="15.42578125" style="11" customWidth="1"/>
    <col min="12" max="12" width="19.7109375" style="11" customWidth="1"/>
    <col min="13" max="13" width="9.85546875" style="11" customWidth="1"/>
    <col min="14" max="14" width="13.7109375" style="11" customWidth="1"/>
    <col min="15" max="15" width="10.5703125" style="11" customWidth="1"/>
  </cols>
  <sheetData>
    <row r="1" spans="1:15" x14ac:dyDescent="0.25">
      <c r="A1" s="11" t="s">
        <v>22</v>
      </c>
      <c r="B1" s="11" t="s">
        <v>37</v>
      </c>
      <c r="C1" s="6" t="s">
        <v>23</v>
      </c>
      <c r="D1" s="6" t="s">
        <v>14</v>
      </c>
      <c r="E1" s="11" t="s">
        <v>38</v>
      </c>
      <c r="F1" s="11" t="s">
        <v>27</v>
      </c>
      <c r="G1" s="10" t="s">
        <v>25</v>
      </c>
      <c r="H1" s="10" t="s">
        <v>84</v>
      </c>
      <c r="I1" s="11" t="s">
        <v>39</v>
      </c>
      <c r="J1" s="6" t="s">
        <v>40</v>
      </c>
      <c r="K1" s="6" t="s">
        <v>41</v>
      </c>
      <c r="L1" s="6" t="s">
        <v>42</v>
      </c>
      <c r="M1" s="6" t="s">
        <v>43</v>
      </c>
      <c r="N1" s="6" t="s">
        <v>20</v>
      </c>
      <c r="O1" s="6" t="s">
        <v>21</v>
      </c>
    </row>
    <row r="2" spans="1:15" x14ac:dyDescent="0.25">
      <c r="C2" s="47"/>
      <c r="D2" s="47"/>
      <c r="J2" s="49"/>
      <c r="K2" s="47"/>
      <c r="L2" s="12"/>
      <c r="M2" s="47" t="s">
        <v>85</v>
      </c>
      <c r="N2" s="47"/>
      <c r="O2" s="47"/>
    </row>
    <row r="3" spans="1:15" x14ac:dyDescent="0.25">
      <c r="C3" s="47"/>
      <c r="D3" s="47"/>
      <c r="J3" s="49"/>
      <c r="K3" s="47"/>
      <c r="L3" s="12"/>
      <c r="M3" s="47" t="s">
        <v>86</v>
      </c>
      <c r="N3" s="47"/>
      <c r="O3" s="4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D8"/>
  <sheetViews>
    <sheetView workbookViewId="0"/>
  </sheetViews>
  <sheetFormatPr defaultRowHeight="15" x14ac:dyDescent="0.25"/>
  <cols>
    <col min="1" max="1" width="15.140625" bestFit="1" customWidth="1"/>
    <col min="2" max="2" width="7.85546875" customWidth="1"/>
    <col min="3" max="4" width="27.28515625" bestFit="1" customWidth="1"/>
  </cols>
  <sheetData>
    <row r="1" spans="1:4" x14ac:dyDescent="0.25">
      <c r="A1" s="1" t="s">
        <v>110</v>
      </c>
      <c r="B1" s="5" t="s">
        <v>123</v>
      </c>
    </row>
    <row r="2" spans="1:4" x14ac:dyDescent="0.25">
      <c r="A2" s="1" t="s">
        <v>44</v>
      </c>
      <c r="B2" s="5" t="s">
        <v>124</v>
      </c>
    </row>
    <row r="4" spans="1:4" x14ac:dyDescent="0.25">
      <c r="C4" s="1" t="s">
        <v>114</v>
      </c>
      <c r="D4" s="1" t="s">
        <v>121</v>
      </c>
    </row>
    <row r="5" spans="1:4" s="58" customFormat="1" x14ac:dyDescent="0.25">
      <c r="A5"/>
      <c r="B5"/>
      <c r="C5" s="5" t="s">
        <v>68</v>
      </c>
      <c r="D5" s="5" t="s">
        <v>68</v>
      </c>
    </row>
    <row r="6" spans="1:4" x14ac:dyDescent="0.25">
      <c r="A6" s="1" t="s">
        <v>27</v>
      </c>
      <c r="B6" s="1" t="s">
        <v>34</v>
      </c>
      <c r="C6" s="5" t="s">
        <v>122</v>
      </c>
      <c r="D6" s="5" t="s">
        <v>126</v>
      </c>
    </row>
    <row r="7" spans="1:4" x14ac:dyDescent="0.25">
      <c r="A7" s="5" t="s">
        <v>68</v>
      </c>
      <c r="B7" s="5" t="s">
        <v>68</v>
      </c>
      <c r="C7" s="58"/>
      <c r="D7" s="2">
        <v>0</v>
      </c>
    </row>
    <row r="8" spans="1:4" x14ac:dyDescent="0.25">
      <c r="A8" s="5" t="s">
        <v>8</v>
      </c>
      <c r="C8" s="58"/>
      <c r="D8" s="2">
        <v>0</v>
      </c>
    </row>
  </sheetData>
  <pageMargins left="0.7" right="0.7" top="0.75" bottom="0.75" header="0.3" footer="0.3"/>
  <pageSetup paperSize="9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O2"/>
  <sheetViews>
    <sheetView workbookViewId="0"/>
  </sheetViews>
  <sheetFormatPr defaultRowHeight="15" x14ac:dyDescent="0.25"/>
  <cols>
    <col min="1" max="1" width="13.7109375" style="37" bestFit="1" customWidth="1"/>
    <col min="2" max="2" width="10.42578125" style="37" bestFit="1" customWidth="1"/>
    <col min="3" max="3" width="12.85546875" style="38" bestFit="1" customWidth="1"/>
    <col min="4" max="4" width="10.42578125" style="37" bestFit="1" customWidth="1"/>
    <col min="5" max="5" width="10.42578125" style="58" bestFit="1" customWidth="1"/>
    <col min="6" max="6" width="18.28515625" style="58" bestFit="1" customWidth="1"/>
    <col min="7" max="7" width="13.42578125" style="58" bestFit="1" customWidth="1"/>
    <col min="8" max="8" width="13.85546875" style="67" bestFit="1" customWidth="1"/>
    <col min="9" max="9" width="5" style="58" bestFit="1" customWidth="1"/>
    <col min="10" max="10" width="6.28515625" style="58" bestFit="1" customWidth="1"/>
    <col min="11" max="11" width="21.42578125" style="66" bestFit="1" customWidth="1"/>
    <col min="12" max="12" width="22" style="66" bestFit="1" customWidth="1"/>
    <col min="13" max="13" width="18.42578125" style="68" bestFit="1" customWidth="1"/>
    <col min="14" max="14" width="26.140625" style="68" bestFit="1" customWidth="1"/>
    <col min="15" max="15" width="20.140625" style="37" customWidth="1"/>
    <col min="16" max="16384" width="9.140625" style="37"/>
  </cols>
  <sheetData>
    <row r="1" spans="1:15" x14ac:dyDescent="0.25">
      <c r="A1" s="64" t="s">
        <v>20</v>
      </c>
      <c r="B1" s="73" t="s">
        <v>34</v>
      </c>
      <c r="C1" s="11" t="s">
        <v>27</v>
      </c>
      <c r="D1" s="64" t="s">
        <v>110</v>
      </c>
      <c r="E1" s="16" t="s">
        <v>111</v>
      </c>
      <c r="F1" s="16" t="s">
        <v>112</v>
      </c>
      <c r="G1" s="16" t="s">
        <v>113</v>
      </c>
      <c r="H1" s="28" t="s">
        <v>44</v>
      </c>
      <c r="I1" s="16" t="s">
        <v>114</v>
      </c>
      <c r="J1" s="16" t="s">
        <v>120</v>
      </c>
      <c r="K1" s="65" t="s">
        <v>108</v>
      </c>
      <c r="L1" s="66" t="s">
        <v>109</v>
      </c>
      <c r="M1" s="68" t="s">
        <v>25</v>
      </c>
      <c r="N1" s="68" t="s">
        <v>84</v>
      </c>
      <c r="O1" s="37" t="s">
        <v>125</v>
      </c>
    </row>
    <row r="2" spans="1:15" x14ac:dyDescent="0.25">
      <c r="A2" s="64"/>
      <c r="B2" s="73"/>
      <c r="C2" s="11"/>
      <c r="D2" s="64" t="s">
        <v>123</v>
      </c>
      <c r="E2" s="16"/>
      <c r="F2" s="16"/>
      <c r="G2" s="16"/>
      <c r="H2" s="28" t="s">
        <v>124</v>
      </c>
      <c r="I2" s="16"/>
      <c r="J2" s="16"/>
      <c r="K2" s="65"/>
      <c r="L2" s="65"/>
      <c r="M2" s="27"/>
      <c r="N2" s="27"/>
      <c r="O2" s="10">
        <f>(StressedAssets[[#This Row],[NominalValue]]+StressedAssets[[#This Row],[FictionalTradeNominalValue]])*(StressedAssets[[#This Row],[SecurityValue]]+StressedAssets[[#This Row],[StressedDifference]])/100</f>
        <v>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theme="6"/>
  </sheetPr>
  <dimension ref="A1:E24"/>
  <sheetViews>
    <sheetView workbookViewId="0"/>
  </sheetViews>
  <sheetFormatPr defaultRowHeight="15" x14ac:dyDescent="0.25"/>
  <cols>
    <col min="1" max="1" width="14.140625" style="5" bestFit="1" customWidth="1"/>
    <col min="2" max="2" width="21.7109375" style="5" bestFit="1" customWidth="1"/>
    <col min="3" max="3" width="7.85546875" style="5" bestFit="1" customWidth="1"/>
    <col min="4" max="4" width="21.7109375" style="2" customWidth="1"/>
    <col min="5" max="5" width="12" style="2" customWidth="1"/>
    <col min="6" max="16384" width="9.140625" style="5"/>
  </cols>
  <sheetData>
    <row r="1" spans="1:5" x14ac:dyDescent="0.25">
      <c r="A1" s="1" t="s">
        <v>44</v>
      </c>
      <c r="B1" s="1" t="s">
        <v>45</v>
      </c>
      <c r="C1" s="1" t="s">
        <v>34</v>
      </c>
      <c r="D1" s="2" t="s">
        <v>105</v>
      </c>
      <c r="E1" s="2" t="s">
        <v>106</v>
      </c>
    </row>
    <row r="2" spans="1:5" x14ac:dyDescent="0.25">
      <c r="A2" s="5" t="s">
        <v>68</v>
      </c>
      <c r="B2" s="63" t="s">
        <v>68</v>
      </c>
      <c r="C2" s="5" t="s">
        <v>68</v>
      </c>
    </row>
    <row r="3" spans="1:5" x14ac:dyDescent="0.25">
      <c r="A3" s="5" t="s">
        <v>107</v>
      </c>
    </row>
    <row r="4" spans="1:5" x14ac:dyDescent="0.25">
      <c r="A4" s="5" t="s">
        <v>8</v>
      </c>
      <c r="B4"/>
      <c r="C4"/>
    </row>
    <row r="5" spans="1:5" x14ac:dyDescent="0.25">
      <c r="A5"/>
      <c r="B5"/>
      <c r="C5"/>
      <c r="D5"/>
      <c r="E5"/>
    </row>
    <row r="6" spans="1:5" x14ac:dyDescent="0.25">
      <c r="A6"/>
      <c r="B6"/>
      <c r="C6"/>
      <c r="D6"/>
      <c r="E6"/>
    </row>
    <row r="7" spans="1:5" x14ac:dyDescent="0.25">
      <c r="A7"/>
      <c r="B7"/>
      <c r="C7"/>
      <c r="D7"/>
      <c r="E7"/>
    </row>
    <row r="8" spans="1:5" x14ac:dyDescent="0.25">
      <c r="A8"/>
      <c r="B8"/>
      <c r="C8"/>
      <c r="D8"/>
      <c r="E8"/>
    </row>
    <row r="9" spans="1:5" x14ac:dyDescent="0.25">
      <c r="A9"/>
      <c r="B9"/>
      <c r="C9"/>
      <c r="D9"/>
      <c r="E9"/>
    </row>
    <row r="10" spans="1:5" x14ac:dyDescent="0.25">
      <c r="A10"/>
      <c r="B10"/>
      <c r="C10"/>
      <c r="D10"/>
      <c r="E10"/>
    </row>
    <row r="11" spans="1:5" x14ac:dyDescent="0.25">
      <c r="A11"/>
      <c r="B11"/>
      <c r="C11"/>
      <c r="D11"/>
      <c r="E11"/>
    </row>
    <row r="12" spans="1:5" x14ac:dyDescent="0.25">
      <c r="A12"/>
      <c r="B12"/>
      <c r="C12"/>
      <c r="D12"/>
      <c r="E12"/>
    </row>
    <row r="13" spans="1:5" x14ac:dyDescent="0.25">
      <c r="A13"/>
      <c r="B13"/>
      <c r="C13"/>
      <c r="D13"/>
      <c r="E13"/>
    </row>
    <row r="14" spans="1:5" x14ac:dyDescent="0.25">
      <c r="A14"/>
      <c r="B14"/>
      <c r="C14"/>
      <c r="D14"/>
      <c r="E14"/>
    </row>
    <row r="15" spans="1:5" x14ac:dyDescent="0.25">
      <c r="A15"/>
      <c r="B15"/>
      <c r="C15"/>
      <c r="D15"/>
      <c r="E15"/>
    </row>
    <row r="16" spans="1:5" x14ac:dyDescent="0.25">
      <c r="A16"/>
      <c r="B16"/>
      <c r="C16"/>
      <c r="D16"/>
      <c r="E16"/>
    </row>
    <row r="17" spans="1:5" x14ac:dyDescent="0.25">
      <c r="A17"/>
      <c r="B17"/>
      <c r="C17"/>
      <c r="D17"/>
      <c r="E17"/>
    </row>
    <row r="18" spans="1:5" x14ac:dyDescent="0.25">
      <c r="A18"/>
      <c r="B18"/>
      <c r="C18"/>
      <c r="D18"/>
      <c r="E18"/>
    </row>
    <row r="19" spans="1:5" x14ac:dyDescent="0.25">
      <c r="A19"/>
      <c r="B19"/>
      <c r="C19"/>
      <c r="D19"/>
      <c r="E19"/>
    </row>
    <row r="20" spans="1:5" x14ac:dyDescent="0.25">
      <c r="A20"/>
      <c r="B20"/>
      <c r="C20"/>
      <c r="D20"/>
      <c r="E20"/>
    </row>
    <row r="21" spans="1:5" x14ac:dyDescent="0.25">
      <c r="A21"/>
      <c r="B21"/>
      <c r="C21"/>
      <c r="D21"/>
      <c r="E21"/>
    </row>
    <row r="22" spans="1:5" x14ac:dyDescent="0.25">
      <c r="A22"/>
      <c r="B22"/>
      <c r="C22"/>
      <c r="D22"/>
      <c r="E22"/>
    </row>
    <row r="23" spans="1:5" x14ac:dyDescent="0.25">
      <c r="A23"/>
      <c r="B23"/>
      <c r="C23"/>
      <c r="D23"/>
      <c r="E23"/>
    </row>
    <row r="24" spans="1:5" x14ac:dyDescent="0.25">
      <c r="A24"/>
      <c r="B24"/>
      <c r="C24"/>
      <c r="D24"/>
      <c r="E2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tabColor theme="6"/>
  </sheetPr>
  <dimension ref="A1:V11"/>
  <sheetViews>
    <sheetView zoomScale="85" zoomScaleNormal="85" workbookViewId="0"/>
  </sheetViews>
  <sheetFormatPr defaultRowHeight="15" x14ac:dyDescent="0.25"/>
  <cols>
    <col min="1" max="1" width="13.140625" style="11" bestFit="1" customWidth="1"/>
    <col min="2" max="2" width="19" style="11" customWidth="1"/>
    <col min="3" max="3" width="11.5703125" style="6" bestFit="1" customWidth="1"/>
    <col min="4" max="4" width="14.28515625" style="11" bestFit="1" customWidth="1"/>
    <col min="5" max="5" width="6.42578125" style="11" customWidth="1"/>
    <col min="6" max="6" width="10.42578125" style="12" bestFit="1" customWidth="1"/>
    <col min="7" max="7" width="10.5703125" style="11" customWidth="1"/>
    <col min="8" max="8" width="21.42578125" style="12" bestFit="1" customWidth="1"/>
    <col min="9" max="9" width="18.42578125" style="6" bestFit="1" customWidth="1"/>
    <col min="10" max="10" width="15.5703125" style="12" customWidth="1"/>
    <col min="11" max="11" width="18.7109375" style="10" bestFit="1" customWidth="1"/>
    <col min="12" max="13" width="18.7109375" style="10" customWidth="1"/>
    <col min="14" max="14" width="26" style="12" bestFit="1" customWidth="1"/>
    <col min="15" max="15" width="16.85546875" style="12" customWidth="1"/>
    <col min="16" max="16" width="11.7109375" style="12" customWidth="1"/>
    <col min="17" max="17" width="14.85546875" style="12" customWidth="1"/>
    <col min="18" max="18" width="15.7109375" style="12" customWidth="1"/>
    <col min="19" max="19" width="14.5703125" style="12" customWidth="1"/>
    <col min="20" max="20" width="16" style="12" customWidth="1"/>
    <col min="21" max="21" width="13.7109375" style="6" customWidth="1"/>
    <col min="22" max="22" width="11.28515625" style="12" customWidth="1"/>
  </cols>
  <sheetData>
    <row r="1" spans="1:22" x14ac:dyDescent="0.25">
      <c r="A1" s="11" t="s">
        <v>22</v>
      </c>
      <c r="B1" s="11" t="s">
        <v>37</v>
      </c>
      <c r="C1" s="6" t="s">
        <v>23</v>
      </c>
      <c r="D1" s="11" t="s">
        <v>14</v>
      </c>
      <c r="E1" s="11" t="s">
        <v>34</v>
      </c>
      <c r="F1" s="12" t="s">
        <v>44</v>
      </c>
      <c r="G1" s="11" t="s">
        <v>45</v>
      </c>
      <c r="H1" s="12" t="s">
        <v>46</v>
      </c>
      <c r="I1" s="6" t="s">
        <v>47</v>
      </c>
      <c r="J1" s="12" t="s">
        <v>48</v>
      </c>
      <c r="K1" s="10" t="s">
        <v>90</v>
      </c>
      <c r="L1" s="10" t="s">
        <v>84</v>
      </c>
      <c r="M1" s="10" t="s">
        <v>89</v>
      </c>
      <c r="N1" s="12" t="s">
        <v>49</v>
      </c>
      <c r="O1" s="12" t="s">
        <v>50</v>
      </c>
      <c r="P1" s="12" t="s">
        <v>51</v>
      </c>
      <c r="Q1" s="12" t="s">
        <v>52</v>
      </c>
      <c r="R1" s="12" t="s">
        <v>53</v>
      </c>
      <c r="S1" s="12" t="s">
        <v>54</v>
      </c>
      <c r="T1" s="12" t="s">
        <v>41</v>
      </c>
      <c r="U1" s="6" t="s">
        <v>20</v>
      </c>
      <c r="V1" s="12" t="s">
        <v>21</v>
      </c>
    </row>
    <row r="3" spans="1:22" x14ac:dyDescent="0.25">
      <c r="I3" s="10"/>
      <c r="J3" s="10"/>
      <c r="K3" s="6"/>
      <c r="L3" s="46"/>
      <c r="M3" s="46"/>
      <c r="N3" s="10"/>
      <c r="O3" s="10"/>
      <c r="P3" s="6"/>
      <c r="Q3" s="6"/>
      <c r="R3" s="6"/>
      <c r="S3" s="6"/>
      <c r="T3" s="6"/>
      <c r="V3" s="6"/>
    </row>
    <row r="4" spans="1:22" x14ac:dyDescent="0.25">
      <c r="I4" s="10"/>
      <c r="J4" s="10"/>
      <c r="K4" s="6"/>
      <c r="L4" s="46"/>
      <c r="M4" s="46"/>
      <c r="N4" s="10"/>
      <c r="O4" s="10"/>
      <c r="P4" s="6"/>
      <c r="Q4" s="6"/>
      <c r="R4" s="6"/>
      <c r="S4" s="6"/>
      <c r="T4" s="6"/>
      <c r="V4" s="6"/>
    </row>
    <row r="5" spans="1:22" x14ac:dyDescent="0.25">
      <c r="I5" s="17"/>
      <c r="J5" s="17"/>
      <c r="K5" s="6"/>
      <c r="L5" s="46"/>
      <c r="M5" s="46"/>
      <c r="N5" s="17"/>
      <c r="O5" s="17"/>
      <c r="P5" s="6"/>
      <c r="Q5" s="6"/>
      <c r="R5" s="6"/>
      <c r="S5" s="6"/>
      <c r="T5" s="6"/>
      <c r="V5" s="6"/>
    </row>
    <row r="6" spans="1:22" x14ac:dyDescent="0.25">
      <c r="J6" s="6"/>
      <c r="K6" s="6"/>
      <c r="L6" s="46"/>
      <c r="M6" s="46"/>
      <c r="N6" s="6"/>
      <c r="O6" s="6"/>
      <c r="P6" s="6"/>
      <c r="Q6" s="6"/>
      <c r="R6" s="6"/>
      <c r="S6" s="6"/>
      <c r="T6" s="6"/>
      <c r="V6" s="6"/>
    </row>
    <row r="7" spans="1:22" x14ac:dyDescent="0.25">
      <c r="K7" s="12"/>
      <c r="L7" s="12"/>
      <c r="M7" s="12"/>
      <c r="P7" s="6"/>
      <c r="Q7" s="6"/>
      <c r="R7" s="6"/>
      <c r="S7" s="6"/>
      <c r="T7" s="6"/>
      <c r="V7" s="6"/>
    </row>
    <row r="8" spans="1:22" x14ac:dyDescent="0.25">
      <c r="K8" s="12"/>
      <c r="L8" s="12"/>
      <c r="M8" s="12"/>
      <c r="P8" s="6"/>
      <c r="Q8" s="6"/>
      <c r="R8" s="6"/>
      <c r="S8" s="6"/>
      <c r="T8" s="6"/>
      <c r="V8" s="6"/>
    </row>
    <row r="9" spans="1:22" x14ac:dyDescent="0.25">
      <c r="K9" s="12"/>
      <c r="L9" s="12"/>
      <c r="M9" s="12"/>
      <c r="P9" s="6"/>
      <c r="Q9" s="6"/>
      <c r="R9" s="6"/>
      <c r="S9" s="6"/>
      <c r="T9" s="6"/>
      <c r="V9" s="6"/>
    </row>
    <row r="10" spans="1:22" x14ac:dyDescent="0.25">
      <c r="K10" s="12"/>
      <c r="L10" s="12"/>
      <c r="M10" s="12"/>
      <c r="P10" s="6"/>
      <c r="Q10" s="6"/>
      <c r="R10" s="6"/>
      <c r="S10" s="6"/>
      <c r="T10" s="6"/>
      <c r="V10" s="6"/>
    </row>
    <row r="11" spans="1:22" x14ac:dyDescent="0.25">
      <c r="K11" s="12"/>
      <c r="L11" s="12"/>
      <c r="M11" s="12"/>
      <c r="P11" s="6"/>
      <c r="Q11" s="6"/>
      <c r="R11" s="6"/>
      <c r="S11" s="6"/>
      <c r="T11" s="6"/>
      <c r="V11" s="6"/>
    </row>
  </sheetData>
  <conditionalFormatting sqref="A2:V2">
    <cfRule type="expression" dxfId="381" priority="1">
      <formula>$F2="Real"</formula>
    </cfRule>
    <cfRule type="expression" dxfId="380" priority="1">
      <formula>$F2="Nominal"</formula>
    </cfRule>
  </conditionalFormatting>
  <pageMargins left="0.7" right="0.7" top="0.75" bottom="0.75" header="0.3" footer="0.3"/>
  <pageSetup paperSize="9" orientation="portrait" r:id="rId1"/>
  <customProperties>
    <customPr name="FOFXID" r:id="rId2"/>
    <customPr name="PopulatedCells" r:id="rId3"/>
  </customProperties>
  <legacyDrawing r:id="rId4"/>
  <tableParts count="1">
    <tablePart r:id="rId5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6"/>
  </sheetPr>
  <dimension ref="A1:G2"/>
  <sheetViews>
    <sheetView workbookViewId="0"/>
  </sheetViews>
  <sheetFormatPr defaultRowHeight="15" x14ac:dyDescent="0.25"/>
  <cols>
    <col min="1" max="1" width="13.7109375" style="37" bestFit="1" customWidth="1"/>
    <col min="2" max="2" width="22.140625" bestFit="1" customWidth="1"/>
    <col min="3" max="4" width="15.42578125" style="2" bestFit="1" customWidth="1"/>
    <col min="5" max="5" width="17.7109375" style="2" bestFit="1" customWidth="1"/>
    <col min="6" max="6" width="22.5703125" style="2" bestFit="1" customWidth="1"/>
    <col min="7" max="7" width="15.42578125" style="2" bestFit="1" customWidth="1"/>
  </cols>
  <sheetData>
    <row r="1" spans="1:7" x14ac:dyDescent="0.25">
      <c r="A1" s="48" t="s">
        <v>91</v>
      </c>
      <c r="B1" s="11" t="s">
        <v>92</v>
      </c>
      <c r="C1" s="10" t="s">
        <v>16</v>
      </c>
      <c r="D1" s="10" t="s">
        <v>93</v>
      </c>
      <c r="E1" s="10" t="s">
        <v>94</v>
      </c>
      <c r="F1" s="10" t="s">
        <v>95</v>
      </c>
      <c r="G1" s="10" t="s">
        <v>96</v>
      </c>
    </row>
    <row r="2" spans="1:7" x14ac:dyDescent="0.25">
      <c r="A2" s="48">
        <v>0</v>
      </c>
      <c r="B2" s="11"/>
      <c r="C2" s="10">
        <v>0</v>
      </c>
      <c r="D2" s="10">
        <v>0</v>
      </c>
      <c r="E2" s="10">
        <v>0</v>
      </c>
      <c r="F2" s="10">
        <v>0</v>
      </c>
      <c r="G2" s="10">
        <v>0</v>
      </c>
    </row>
  </sheetData>
  <conditionalFormatting sqref="A2:G2">
    <cfRule type="expression" dxfId="377" priority="1">
      <formula>$F2="Real"</formula>
    </cfRule>
  </conditionalFormatting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6"/>
  </sheetPr>
  <dimension ref="A1:AV145"/>
  <sheetViews>
    <sheetView zoomScale="70" zoomScaleNormal="70" workbookViewId="0">
      <selection sqref="A1:C1"/>
    </sheetView>
  </sheetViews>
  <sheetFormatPr defaultRowHeight="15" x14ac:dyDescent="0.25"/>
  <cols>
    <col min="1" max="1" width="21.5703125" style="6" customWidth="1"/>
    <col min="2" max="2" width="17.28515625" style="6" bestFit="1" customWidth="1"/>
    <col min="3" max="3" width="20.5703125" style="6" customWidth="1"/>
    <col min="4" max="4" width="18.28515625" style="6" customWidth="1"/>
    <col min="5" max="5" width="25.42578125" style="6" customWidth="1"/>
    <col min="6" max="6" width="23.85546875" style="6" bestFit="1" customWidth="1"/>
    <col min="7" max="7" width="15.7109375" style="6" customWidth="1"/>
    <col min="8" max="9" width="14.85546875" style="6" bestFit="1" customWidth="1"/>
    <col min="10" max="12" width="15.28515625" style="6" bestFit="1" customWidth="1"/>
    <col min="13" max="13" width="15.7109375" style="6" customWidth="1"/>
    <col min="14" max="14" width="12.85546875" style="6" customWidth="1"/>
    <col min="15" max="19" width="13" style="6" bestFit="1" customWidth="1"/>
    <col min="20" max="20" width="13.42578125" style="6" bestFit="1" customWidth="1"/>
    <col min="21" max="21" width="13" style="6" bestFit="1" customWidth="1"/>
    <col min="22" max="22" width="14.28515625" style="6" bestFit="1" customWidth="1"/>
    <col min="23" max="23" width="13" style="6" bestFit="1" customWidth="1"/>
    <col min="24" max="24" width="14.5703125" style="6" bestFit="1" customWidth="1"/>
    <col min="25" max="25" width="15.7109375" style="6" bestFit="1" customWidth="1"/>
    <col min="26" max="47" width="16.85546875" style="6" bestFit="1" customWidth="1"/>
  </cols>
  <sheetData>
    <row r="1" spans="1:48" ht="20.25" customHeight="1" thickBot="1" x14ac:dyDescent="0.35">
      <c r="A1" s="80" t="s">
        <v>55</v>
      </c>
      <c r="B1" s="80"/>
      <c r="C1" s="80"/>
      <c r="D1" s="18"/>
      <c r="E1" s="18"/>
      <c r="F1" s="18"/>
      <c r="G1" s="18"/>
      <c r="H1" s="18"/>
      <c r="I1" s="18"/>
      <c r="J1" s="18"/>
      <c r="K1" s="18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</row>
    <row r="2" spans="1:48" ht="15.75" customHeight="1" thickTop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</row>
    <row r="3" spans="1:48" ht="18" customHeight="1" thickBot="1" x14ac:dyDescent="0.35">
      <c r="A3" s="19" t="s">
        <v>56</v>
      </c>
      <c r="B3" s="19"/>
      <c r="C3" s="20"/>
      <c r="D3" s="19"/>
      <c r="E3" s="19"/>
      <c r="F3" s="19"/>
      <c r="G3" s="19"/>
      <c r="H3" s="19"/>
      <c r="I3" s="19"/>
      <c r="J3" s="19"/>
      <c r="K3" s="19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8" ht="15.75" customHeight="1" thickTop="1" x14ac:dyDescent="0.25">
      <c r="A4"/>
      <c r="B4"/>
      <c r="C4" s="10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8" x14ac:dyDescent="0.25">
      <c r="A5" s="1" t="s">
        <v>43</v>
      </c>
      <c r="B5" s="5" t="s">
        <v>85</v>
      </c>
      <c r="C5" s="10"/>
    </row>
    <row r="6" spans="1:48" x14ac:dyDescent="0.25">
      <c r="C6" s="10"/>
    </row>
    <row r="7" spans="1:48" x14ac:dyDescent="0.25">
      <c r="A7" s="1" t="s">
        <v>27</v>
      </c>
      <c r="B7" s="1" t="s">
        <v>38</v>
      </c>
      <c r="C7" s="5" t="s">
        <v>57</v>
      </c>
      <c r="D7" s="5" t="s">
        <v>87</v>
      </c>
      <c r="E7" s="5" t="s">
        <v>58</v>
      </c>
      <c r="F7" s="21" t="s">
        <v>59</v>
      </c>
      <c r="AV7" s="6"/>
    </row>
    <row r="8" spans="1:48" x14ac:dyDescent="0.25">
      <c r="A8" s="38" t="s">
        <v>68</v>
      </c>
      <c r="B8" s="5" t="s">
        <v>68</v>
      </c>
      <c r="C8" s="2"/>
      <c r="D8" s="2"/>
      <c r="E8" s="2"/>
      <c r="F8" s="10">
        <f>SUM(C8:E8)</f>
        <v>0</v>
      </c>
      <c r="AV8" s="6"/>
    </row>
    <row r="9" spans="1:48" x14ac:dyDescent="0.25">
      <c r="A9"/>
      <c r="B9"/>
      <c r="C9"/>
      <c r="D9"/>
      <c r="E9" s="5"/>
      <c r="F9" s="10">
        <f t="shared" ref="F9:F44" si="0">SUM(C9:E9)</f>
        <v>0</v>
      </c>
      <c r="AV9" s="6"/>
    </row>
    <row r="10" spans="1:48" x14ac:dyDescent="0.25">
      <c r="A10"/>
      <c r="B10"/>
      <c r="C10"/>
      <c r="D10"/>
      <c r="E10" s="5"/>
      <c r="F10" s="10">
        <f t="shared" si="0"/>
        <v>0</v>
      </c>
      <c r="AV10" s="6"/>
    </row>
    <row r="11" spans="1:48" x14ac:dyDescent="0.25">
      <c r="A11"/>
      <c r="B11"/>
      <c r="C11"/>
      <c r="D11"/>
      <c r="E11" s="5"/>
      <c r="F11" s="10">
        <f t="shared" si="0"/>
        <v>0</v>
      </c>
      <c r="AV11" s="6"/>
    </row>
    <row r="12" spans="1:48" x14ac:dyDescent="0.25">
      <c r="A12"/>
      <c r="B12"/>
      <c r="C12"/>
      <c r="D12"/>
      <c r="E12" s="5"/>
      <c r="F12" s="10">
        <f t="shared" si="0"/>
        <v>0</v>
      </c>
      <c r="AV12" s="6"/>
    </row>
    <row r="13" spans="1:48" x14ac:dyDescent="0.25">
      <c r="A13"/>
      <c r="B13"/>
      <c r="C13"/>
      <c r="D13"/>
      <c r="E13" s="5"/>
      <c r="F13" s="10">
        <f t="shared" si="0"/>
        <v>0</v>
      </c>
      <c r="AV13" s="6"/>
    </row>
    <row r="14" spans="1:48" x14ac:dyDescent="0.25">
      <c r="A14"/>
      <c r="B14"/>
      <c r="C14"/>
      <c r="D14"/>
      <c r="E14" s="5"/>
      <c r="F14" s="10">
        <f t="shared" si="0"/>
        <v>0</v>
      </c>
      <c r="AV14" s="6"/>
    </row>
    <row r="15" spans="1:48" x14ac:dyDescent="0.25">
      <c r="A15"/>
      <c r="B15"/>
      <c r="C15"/>
      <c r="D15"/>
      <c r="E15" s="5"/>
      <c r="F15" s="10">
        <f t="shared" si="0"/>
        <v>0</v>
      </c>
      <c r="AV15" s="6"/>
    </row>
    <row r="16" spans="1:48" x14ac:dyDescent="0.25">
      <c r="A16"/>
      <c r="B16"/>
      <c r="C16"/>
      <c r="D16"/>
      <c r="E16" s="5"/>
      <c r="F16" s="10">
        <f t="shared" si="0"/>
        <v>0</v>
      </c>
      <c r="AV16" s="6"/>
    </row>
    <row r="17" spans="1:48" x14ac:dyDescent="0.25">
      <c r="A17"/>
      <c r="B17"/>
      <c r="C17"/>
      <c r="D17"/>
      <c r="E17" s="5"/>
      <c r="F17" s="10">
        <f t="shared" si="0"/>
        <v>0</v>
      </c>
      <c r="AV17" s="6"/>
    </row>
    <row r="18" spans="1:48" x14ac:dyDescent="0.25">
      <c r="A18"/>
      <c r="B18"/>
      <c r="C18"/>
      <c r="D18"/>
      <c r="E18" s="5"/>
      <c r="F18" s="10">
        <f t="shared" si="0"/>
        <v>0</v>
      </c>
      <c r="AV18" s="6"/>
    </row>
    <row r="19" spans="1:48" x14ac:dyDescent="0.25">
      <c r="E19" s="40"/>
      <c r="F19" s="10">
        <f t="shared" si="0"/>
        <v>0</v>
      </c>
      <c r="AV19" s="6"/>
    </row>
    <row r="20" spans="1:48" x14ac:dyDescent="0.25">
      <c r="E20" s="40"/>
      <c r="F20" s="10">
        <f t="shared" si="0"/>
        <v>0</v>
      </c>
      <c r="AV20" s="6"/>
    </row>
    <row r="21" spans="1:48" x14ac:dyDescent="0.25">
      <c r="E21" s="40"/>
      <c r="F21" s="10">
        <f t="shared" si="0"/>
        <v>0</v>
      </c>
      <c r="AV21" s="6"/>
    </row>
    <row r="22" spans="1:48" x14ac:dyDescent="0.25">
      <c r="E22" s="40"/>
      <c r="F22" s="10">
        <f t="shared" si="0"/>
        <v>0</v>
      </c>
      <c r="AV22" s="6"/>
    </row>
    <row r="23" spans="1:48" x14ac:dyDescent="0.25">
      <c r="E23" s="40"/>
      <c r="F23" s="10">
        <f t="shared" si="0"/>
        <v>0</v>
      </c>
      <c r="AV23" s="6"/>
    </row>
    <row r="24" spans="1:48" x14ac:dyDescent="0.25">
      <c r="E24" s="40"/>
      <c r="F24" s="10">
        <f t="shared" si="0"/>
        <v>0</v>
      </c>
      <c r="AV24" s="6"/>
    </row>
    <row r="25" spans="1:48" x14ac:dyDescent="0.25">
      <c r="E25" s="40"/>
      <c r="F25" s="10">
        <f t="shared" si="0"/>
        <v>0</v>
      </c>
      <c r="AV25" s="6"/>
    </row>
    <row r="26" spans="1:48" x14ac:dyDescent="0.25">
      <c r="E26" s="40"/>
      <c r="F26" s="10">
        <f t="shared" si="0"/>
        <v>0</v>
      </c>
      <c r="AV26" s="6"/>
    </row>
    <row r="27" spans="1:48" x14ac:dyDescent="0.25">
      <c r="E27" s="40"/>
      <c r="F27" s="10">
        <f t="shared" si="0"/>
        <v>0</v>
      </c>
      <c r="AV27" s="6"/>
    </row>
    <row r="28" spans="1:48" x14ac:dyDescent="0.25">
      <c r="E28" s="40"/>
      <c r="F28" s="10">
        <f t="shared" si="0"/>
        <v>0</v>
      </c>
      <c r="AV28" s="6"/>
    </row>
    <row r="29" spans="1:48" x14ac:dyDescent="0.25">
      <c r="E29" s="40"/>
      <c r="F29" s="10">
        <f t="shared" si="0"/>
        <v>0</v>
      </c>
      <c r="AV29" s="6"/>
    </row>
    <row r="30" spans="1:48" x14ac:dyDescent="0.25">
      <c r="E30" s="40"/>
      <c r="F30" s="10">
        <f t="shared" si="0"/>
        <v>0</v>
      </c>
      <c r="AV30" s="6"/>
    </row>
    <row r="31" spans="1:48" x14ac:dyDescent="0.25">
      <c r="E31" s="40"/>
      <c r="F31" s="10">
        <f t="shared" si="0"/>
        <v>0</v>
      </c>
      <c r="AV31" s="6"/>
    </row>
    <row r="32" spans="1:48" x14ac:dyDescent="0.25">
      <c r="E32" s="40"/>
      <c r="F32" s="10">
        <f t="shared" si="0"/>
        <v>0</v>
      </c>
      <c r="AV32" s="6"/>
    </row>
    <row r="33" spans="1:48" x14ac:dyDescent="0.25">
      <c r="E33" s="40"/>
      <c r="F33" s="10">
        <f t="shared" si="0"/>
        <v>0</v>
      </c>
      <c r="AV33" s="6"/>
    </row>
    <row r="34" spans="1:48" x14ac:dyDescent="0.25">
      <c r="E34" s="40"/>
      <c r="F34" s="10">
        <f t="shared" si="0"/>
        <v>0</v>
      </c>
      <c r="AV34" s="6"/>
    </row>
    <row r="35" spans="1:48" x14ac:dyDescent="0.25">
      <c r="E35" s="40"/>
      <c r="F35" s="10">
        <f t="shared" si="0"/>
        <v>0</v>
      </c>
      <c r="AV35" s="6"/>
    </row>
    <row r="36" spans="1:48" x14ac:dyDescent="0.25">
      <c r="E36" s="40"/>
      <c r="F36" s="10">
        <f t="shared" si="0"/>
        <v>0</v>
      </c>
      <c r="AV36" s="6"/>
    </row>
    <row r="37" spans="1:48" x14ac:dyDescent="0.25">
      <c r="E37" s="40"/>
      <c r="F37" s="10">
        <f t="shared" si="0"/>
        <v>0</v>
      </c>
      <c r="AV37" s="6"/>
    </row>
    <row r="38" spans="1:48" x14ac:dyDescent="0.25">
      <c r="E38" s="40"/>
      <c r="F38" s="10">
        <f t="shared" si="0"/>
        <v>0</v>
      </c>
      <c r="AV38" s="6"/>
    </row>
    <row r="39" spans="1:48" x14ac:dyDescent="0.25">
      <c r="E39" s="40"/>
      <c r="F39" s="10">
        <f t="shared" si="0"/>
        <v>0</v>
      </c>
      <c r="AV39" s="6"/>
    </row>
    <row r="40" spans="1:48" x14ac:dyDescent="0.25">
      <c r="E40" s="40"/>
      <c r="F40" s="10">
        <f t="shared" si="0"/>
        <v>0</v>
      </c>
      <c r="AV40" s="6"/>
    </row>
    <row r="41" spans="1:48" x14ac:dyDescent="0.25">
      <c r="E41" s="40"/>
      <c r="F41" s="10">
        <f t="shared" si="0"/>
        <v>0</v>
      </c>
      <c r="AV41" s="6"/>
    </row>
    <row r="42" spans="1:48" x14ac:dyDescent="0.25">
      <c r="E42" s="40"/>
      <c r="F42" s="10">
        <f t="shared" si="0"/>
        <v>0</v>
      </c>
      <c r="AV42" s="6"/>
    </row>
    <row r="43" spans="1:48" x14ac:dyDescent="0.25">
      <c r="E43" s="40"/>
      <c r="F43" s="10">
        <f t="shared" si="0"/>
        <v>0</v>
      </c>
      <c r="AV43" s="6"/>
    </row>
    <row r="44" spans="1:48" x14ac:dyDescent="0.25">
      <c r="E44" s="40"/>
      <c r="F44" s="10">
        <f t="shared" si="0"/>
        <v>0</v>
      </c>
      <c r="AV44" s="6"/>
    </row>
    <row r="45" spans="1:48" s="6" customFormat="1" x14ac:dyDescent="0.25">
      <c r="A45" s="11"/>
      <c r="C45" s="10"/>
      <c r="D45" s="10"/>
      <c r="E45" s="10"/>
    </row>
    <row r="46" spans="1:48" s="6" customFormat="1" ht="15.75" customHeight="1" thickBot="1" x14ac:dyDescent="0.3">
      <c r="A46" s="22" t="s">
        <v>60</v>
      </c>
      <c r="B46" s="23"/>
      <c r="C46" s="24">
        <f>SUM(C8:C45)</f>
        <v>0</v>
      </c>
      <c r="D46" s="24">
        <f>SUM(D8:D45)</f>
        <v>0</v>
      </c>
      <c r="E46" s="24">
        <f>SUM(E8:E45)</f>
        <v>0</v>
      </c>
      <c r="F46" s="24">
        <f>SUM(F8:F45)</f>
        <v>0</v>
      </c>
    </row>
    <row r="47" spans="1:48" ht="15.75" customHeight="1" thickTop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8" ht="18" customHeight="1" thickBot="1" x14ac:dyDescent="0.35">
      <c r="A48" s="25" t="s">
        <v>61</v>
      </c>
      <c r="B48" s="25"/>
      <c r="C48" s="25"/>
      <c r="D48" s="25"/>
      <c r="E48" s="25"/>
      <c r="F48" s="25"/>
      <c r="G48" s="19"/>
      <c r="H48" s="19"/>
      <c r="I48" s="19"/>
      <c r="J48" s="19"/>
      <c r="K48" s="19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ht="15.75" customHeight="1" thickTop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x14ac:dyDescent="0.25">
      <c r="A50" s="1" t="s">
        <v>43</v>
      </c>
      <c r="B50" s="5" t="s">
        <v>85</v>
      </c>
    </row>
    <row r="52" spans="1:47" x14ac:dyDescent="0.25">
      <c r="A52" s="1" t="s">
        <v>62</v>
      </c>
      <c r="B52"/>
      <c r="C52" s="1" t="s">
        <v>39</v>
      </c>
      <c r="D52"/>
      <c r="E52"/>
      <c r="F52"/>
      <c r="G52"/>
      <c r="H52"/>
      <c r="I52"/>
      <c r="J52"/>
      <c r="K52"/>
      <c r="L52"/>
      <c r="M52"/>
    </row>
    <row r="53" spans="1:47" x14ac:dyDescent="0.25">
      <c r="A53" s="1" t="s">
        <v>27</v>
      </c>
      <c r="B53" s="1" t="s">
        <v>38</v>
      </c>
      <c r="C53" s="38" t="s">
        <v>68</v>
      </c>
      <c r="D53"/>
      <c r="E53"/>
      <c r="F53"/>
      <c r="G53"/>
      <c r="H53"/>
      <c r="I53"/>
      <c r="J53"/>
      <c r="K53"/>
      <c r="L53"/>
      <c r="M53"/>
    </row>
    <row r="54" spans="1:47" x14ac:dyDescent="0.25">
      <c r="A54" s="38" t="s">
        <v>68</v>
      </c>
      <c r="B54" s="5" t="s">
        <v>68</v>
      </c>
      <c r="C54" s="41"/>
      <c r="D54"/>
      <c r="E54"/>
      <c r="F54"/>
      <c r="G54"/>
      <c r="H54"/>
      <c r="I54"/>
      <c r="J54"/>
      <c r="K54"/>
      <c r="L54"/>
      <c r="M54"/>
    </row>
    <row r="55" spans="1:47" x14ac:dyDescent="0.25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47" x14ac:dyDescent="0.25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47" x14ac:dyDescent="0.25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47" x14ac:dyDescent="0.2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47" x14ac:dyDescent="0.2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47" x14ac:dyDescent="0.2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47" x14ac:dyDescent="0.2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47" x14ac:dyDescent="0.2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47" x14ac:dyDescent="0.2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47" x14ac:dyDescent="0.25">
      <c r="A64"/>
      <c r="B64"/>
      <c r="C64"/>
      <c r="D64"/>
      <c r="E64"/>
      <c r="F64"/>
      <c r="G64"/>
      <c r="H64"/>
      <c r="I64"/>
      <c r="J64"/>
      <c r="K64"/>
      <c r="L64"/>
      <c r="M64"/>
    </row>
    <row r="94" spans="1:47" ht="18" customHeight="1" thickBot="1" x14ac:dyDescent="0.35">
      <c r="A94" s="81" t="s">
        <v>88</v>
      </c>
      <c r="B94" s="81"/>
      <c r="C94" s="81"/>
      <c r="D94" s="81"/>
      <c r="E94" s="81"/>
      <c r="F94" s="81"/>
      <c r="G94" s="81"/>
      <c r="H94" s="81"/>
      <c r="I94" s="81"/>
      <c r="J94" s="81"/>
      <c r="K94" s="81"/>
      <c r="L94" s="81"/>
      <c r="M94" s="81"/>
      <c r="O94" s="81" t="s">
        <v>63</v>
      </c>
      <c r="P94" s="81"/>
      <c r="Q94" s="81"/>
      <c r="R94" s="81"/>
      <c r="S94" s="81"/>
      <c r="T94" s="81"/>
      <c r="U94" s="81"/>
      <c r="V94" s="81"/>
      <c r="W94" s="81"/>
      <c r="X94" s="81"/>
      <c r="Y94" s="81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</row>
    <row r="95" spans="1:47" ht="18.75" customHeight="1" thickTop="1" thickBot="1" x14ac:dyDescent="0.35">
      <c r="A95"/>
      <c r="B95"/>
      <c r="C95" s="26" t="str">
        <f t="shared" ref="C95:M95" si="1">C53</f>
        <v>(blank)</v>
      </c>
      <c r="D95" s="26">
        <f t="shared" si="1"/>
        <v>0</v>
      </c>
      <c r="E95" s="26">
        <f t="shared" si="1"/>
        <v>0</v>
      </c>
      <c r="F95" s="26">
        <f t="shared" si="1"/>
        <v>0</v>
      </c>
      <c r="G95" s="26">
        <f t="shared" si="1"/>
        <v>0</v>
      </c>
      <c r="H95" s="26">
        <f t="shared" si="1"/>
        <v>0</v>
      </c>
      <c r="I95" s="26">
        <f t="shared" si="1"/>
        <v>0</v>
      </c>
      <c r="J95" s="26">
        <f t="shared" si="1"/>
        <v>0</v>
      </c>
      <c r="K95" s="26">
        <f t="shared" si="1"/>
        <v>0</v>
      </c>
      <c r="L95" s="26">
        <f t="shared" si="1"/>
        <v>0</v>
      </c>
      <c r="M95" s="26">
        <f t="shared" si="1"/>
        <v>0</v>
      </c>
      <c r="N95"/>
      <c r="O95" s="26" t="str">
        <f t="shared" ref="O95:Y95" si="2">C95</f>
        <v>(blank)</v>
      </c>
      <c r="P95" s="26">
        <f t="shared" si="2"/>
        <v>0</v>
      </c>
      <c r="Q95" s="26">
        <f t="shared" si="2"/>
        <v>0</v>
      </c>
      <c r="R95" s="26">
        <f t="shared" si="2"/>
        <v>0</v>
      </c>
      <c r="S95" s="26">
        <f t="shared" si="2"/>
        <v>0</v>
      </c>
      <c r="T95" s="26">
        <f t="shared" si="2"/>
        <v>0</v>
      </c>
      <c r="U95" s="26">
        <f t="shared" si="2"/>
        <v>0</v>
      </c>
      <c r="V95" s="26">
        <f t="shared" si="2"/>
        <v>0</v>
      </c>
      <c r="W95" s="26">
        <f t="shared" si="2"/>
        <v>0</v>
      </c>
      <c r="X95" s="26">
        <f t="shared" si="2"/>
        <v>0</v>
      </c>
      <c r="Y95" s="26">
        <f t="shared" si="2"/>
        <v>0</v>
      </c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</row>
    <row r="96" spans="1:47" ht="15.75" customHeight="1" thickTop="1" x14ac:dyDescent="0.25">
      <c r="A96" s="11" t="str">
        <f t="shared" ref="A96:B115" si="3">A54</f>
        <v>(blank)</v>
      </c>
      <c r="B96" s="11" t="str">
        <f t="shared" si="3"/>
        <v>(blank)</v>
      </c>
      <c r="C96" s="27">
        <f>IFERROR(VLOOKUP($B96,$B$8:$F$44,2,FALSE)+VLOOKUP($B96,$B$8:$F$44,3,FALSE),0)*C54</f>
        <v>0</v>
      </c>
      <c r="D96" s="27">
        <f t="shared" ref="D96:M96" si="4">IFERROR(VLOOKUP($B96,$B$8:$F$44,2,FALSE)+VLOOKUP($B96,$B$8:$F$44,3,FALSE),0)*D54</f>
        <v>0</v>
      </c>
      <c r="E96" s="27">
        <f t="shared" si="4"/>
        <v>0</v>
      </c>
      <c r="F96" s="27">
        <f t="shared" si="4"/>
        <v>0</v>
      </c>
      <c r="G96" s="27">
        <f t="shared" si="4"/>
        <v>0</v>
      </c>
      <c r="H96" s="27">
        <f t="shared" si="4"/>
        <v>0</v>
      </c>
      <c r="I96" s="27">
        <f t="shared" si="4"/>
        <v>0</v>
      </c>
      <c r="J96" s="27">
        <f t="shared" si="4"/>
        <v>0</v>
      </c>
      <c r="K96" s="27">
        <f t="shared" si="4"/>
        <v>0</v>
      </c>
      <c r="L96" s="27">
        <f t="shared" si="4"/>
        <v>0</v>
      </c>
      <c r="M96" s="27">
        <f t="shared" si="4"/>
        <v>0</v>
      </c>
      <c r="N96"/>
      <c r="O96" s="27">
        <f>IFERROR(VLOOKUP($B96,$B$8:$F$44,4,FALSE),0)*C54</f>
        <v>0</v>
      </c>
      <c r="P96" s="27">
        <f t="shared" ref="P96:Y96" si="5">IFERROR(VLOOKUP($B96,$B$8:$F$44,4,FALSE),0)*D54</f>
        <v>0</v>
      </c>
      <c r="Q96" s="27">
        <f t="shared" si="5"/>
        <v>0</v>
      </c>
      <c r="R96" s="27">
        <f t="shared" si="5"/>
        <v>0</v>
      </c>
      <c r="S96" s="27">
        <f t="shared" si="5"/>
        <v>0</v>
      </c>
      <c r="T96" s="27">
        <f t="shared" si="5"/>
        <v>0</v>
      </c>
      <c r="U96" s="27">
        <f t="shared" si="5"/>
        <v>0</v>
      </c>
      <c r="V96" s="27">
        <f t="shared" si="5"/>
        <v>0</v>
      </c>
      <c r="W96" s="27">
        <f t="shared" si="5"/>
        <v>0</v>
      </c>
      <c r="X96" s="27">
        <f t="shared" si="5"/>
        <v>0</v>
      </c>
      <c r="Y96" s="27">
        <f t="shared" si="5"/>
        <v>0</v>
      </c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</row>
    <row r="97" spans="1:25" x14ac:dyDescent="0.25">
      <c r="A97" s="11">
        <f t="shared" si="3"/>
        <v>0</v>
      </c>
      <c r="B97" s="6">
        <f t="shared" si="3"/>
        <v>0</v>
      </c>
      <c r="C97" s="27">
        <f t="shared" ref="C97:M97" si="6">IFERROR(VLOOKUP($B97,$B$8:$F$44,2,FALSE)+VLOOKUP($B97,$B$8:$F$44,3,FALSE),0)*C55</f>
        <v>0</v>
      </c>
      <c r="D97" s="27">
        <f t="shared" si="6"/>
        <v>0</v>
      </c>
      <c r="E97" s="27">
        <f t="shared" si="6"/>
        <v>0</v>
      </c>
      <c r="F97" s="27">
        <f t="shared" si="6"/>
        <v>0</v>
      </c>
      <c r="G97" s="27">
        <f t="shared" si="6"/>
        <v>0</v>
      </c>
      <c r="H97" s="27">
        <f t="shared" si="6"/>
        <v>0</v>
      </c>
      <c r="I97" s="27">
        <f t="shared" si="6"/>
        <v>0</v>
      </c>
      <c r="J97" s="27">
        <f t="shared" si="6"/>
        <v>0</v>
      </c>
      <c r="K97" s="27">
        <f t="shared" si="6"/>
        <v>0</v>
      </c>
      <c r="L97" s="27">
        <f t="shared" si="6"/>
        <v>0</v>
      </c>
      <c r="M97" s="27">
        <f t="shared" si="6"/>
        <v>0</v>
      </c>
      <c r="O97" s="27">
        <f t="shared" ref="O97:Y97" si="7">IFERROR(VLOOKUP($B97,$B$8:$F$44,4,FALSE),0)*C55</f>
        <v>0</v>
      </c>
      <c r="P97" s="27">
        <f t="shared" si="7"/>
        <v>0</v>
      </c>
      <c r="Q97" s="27">
        <f t="shared" si="7"/>
        <v>0</v>
      </c>
      <c r="R97" s="27">
        <f t="shared" si="7"/>
        <v>0</v>
      </c>
      <c r="S97" s="27">
        <f t="shared" si="7"/>
        <v>0</v>
      </c>
      <c r="T97" s="27">
        <f t="shared" si="7"/>
        <v>0</v>
      </c>
      <c r="U97" s="27">
        <f t="shared" si="7"/>
        <v>0</v>
      </c>
      <c r="V97" s="27">
        <f t="shared" si="7"/>
        <v>0</v>
      </c>
      <c r="W97" s="27">
        <f t="shared" si="7"/>
        <v>0</v>
      </c>
      <c r="X97" s="27">
        <f t="shared" si="7"/>
        <v>0</v>
      </c>
      <c r="Y97" s="27">
        <f t="shared" si="7"/>
        <v>0</v>
      </c>
    </row>
    <row r="98" spans="1:25" x14ac:dyDescent="0.25">
      <c r="A98" s="11">
        <f t="shared" si="3"/>
        <v>0</v>
      </c>
      <c r="B98" s="6">
        <f t="shared" si="3"/>
        <v>0</v>
      </c>
      <c r="C98" s="27">
        <f t="shared" ref="C98:M98" si="8">IFERROR(VLOOKUP($B98,$B$8:$F$44,2,FALSE)+VLOOKUP($B98,$B$8:$F$44,3,FALSE),0)*C56</f>
        <v>0</v>
      </c>
      <c r="D98" s="27">
        <f t="shared" si="8"/>
        <v>0</v>
      </c>
      <c r="E98" s="27">
        <f t="shared" si="8"/>
        <v>0</v>
      </c>
      <c r="F98" s="27">
        <f t="shared" si="8"/>
        <v>0</v>
      </c>
      <c r="G98" s="27">
        <f t="shared" si="8"/>
        <v>0</v>
      </c>
      <c r="H98" s="27">
        <f t="shared" si="8"/>
        <v>0</v>
      </c>
      <c r="I98" s="27">
        <f t="shared" si="8"/>
        <v>0</v>
      </c>
      <c r="J98" s="27">
        <f t="shared" si="8"/>
        <v>0</v>
      </c>
      <c r="K98" s="27">
        <f t="shared" si="8"/>
        <v>0</v>
      </c>
      <c r="L98" s="27">
        <f t="shared" si="8"/>
        <v>0</v>
      </c>
      <c r="M98" s="27">
        <f t="shared" si="8"/>
        <v>0</v>
      </c>
      <c r="O98" s="27">
        <f t="shared" ref="O98:Y98" si="9">IFERROR(VLOOKUP($B98,$B$8:$F$44,4,FALSE),0)*C56</f>
        <v>0</v>
      </c>
      <c r="P98" s="27">
        <f t="shared" si="9"/>
        <v>0</v>
      </c>
      <c r="Q98" s="27">
        <f t="shared" si="9"/>
        <v>0</v>
      </c>
      <c r="R98" s="27">
        <f t="shared" si="9"/>
        <v>0</v>
      </c>
      <c r="S98" s="27">
        <f t="shared" si="9"/>
        <v>0</v>
      </c>
      <c r="T98" s="27">
        <f t="shared" si="9"/>
        <v>0</v>
      </c>
      <c r="U98" s="27">
        <f t="shared" si="9"/>
        <v>0</v>
      </c>
      <c r="V98" s="27">
        <f t="shared" si="9"/>
        <v>0</v>
      </c>
      <c r="W98" s="27">
        <f t="shared" si="9"/>
        <v>0</v>
      </c>
      <c r="X98" s="27">
        <f t="shared" si="9"/>
        <v>0</v>
      </c>
      <c r="Y98" s="27">
        <f t="shared" si="9"/>
        <v>0</v>
      </c>
    </row>
    <row r="99" spans="1:25" x14ac:dyDescent="0.25">
      <c r="A99" s="11">
        <f t="shared" si="3"/>
        <v>0</v>
      </c>
      <c r="B99" s="6">
        <f t="shared" si="3"/>
        <v>0</v>
      </c>
      <c r="C99" s="27">
        <f t="shared" ref="C99:M99" si="10">IFERROR(VLOOKUP($B99,$B$8:$F$44,2,FALSE)+VLOOKUP($B99,$B$8:$F$44,3,FALSE),0)*C57</f>
        <v>0</v>
      </c>
      <c r="D99" s="27">
        <f t="shared" si="10"/>
        <v>0</v>
      </c>
      <c r="E99" s="27">
        <f t="shared" si="10"/>
        <v>0</v>
      </c>
      <c r="F99" s="27">
        <f t="shared" si="10"/>
        <v>0</v>
      </c>
      <c r="G99" s="27">
        <f t="shared" si="10"/>
        <v>0</v>
      </c>
      <c r="H99" s="27">
        <f t="shared" si="10"/>
        <v>0</v>
      </c>
      <c r="I99" s="27">
        <f t="shared" si="10"/>
        <v>0</v>
      </c>
      <c r="J99" s="27">
        <f t="shared" si="10"/>
        <v>0</v>
      </c>
      <c r="K99" s="27">
        <f t="shared" si="10"/>
        <v>0</v>
      </c>
      <c r="L99" s="27">
        <f t="shared" si="10"/>
        <v>0</v>
      </c>
      <c r="M99" s="27">
        <f t="shared" si="10"/>
        <v>0</v>
      </c>
      <c r="O99" s="27">
        <f t="shared" ref="O99:Y99" si="11">IFERROR(VLOOKUP($B99,$B$8:$F$44,4,FALSE),0)*C57</f>
        <v>0</v>
      </c>
      <c r="P99" s="27">
        <f t="shared" si="11"/>
        <v>0</v>
      </c>
      <c r="Q99" s="27">
        <f t="shared" si="11"/>
        <v>0</v>
      </c>
      <c r="R99" s="27">
        <f t="shared" si="11"/>
        <v>0</v>
      </c>
      <c r="S99" s="27">
        <f t="shared" si="11"/>
        <v>0</v>
      </c>
      <c r="T99" s="27">
        <f t="shared" si="11"/>
        <v>0</v>
      </c>
      <c r="U99" s="27">
        <f t="shared" si="11"/>
        <v>0</v>
      </c>
      <c r="V99" s="27">
        <f t="shared" si="11"/>
        <v>0</v>
      </c>
      <c r="W99" s="27">
        <f t="shared" si="11"/>
        <v>0</v>
      </c>
      <c r="X99" s="27">
        <f t="shared" si="11"/>
        <v>0</v>
      </c>
      <c r="Y99" s="27">
        <f t="shared" si="11"/>
        <v>0</v>
      </c>
    </row>
    <row r="100" spans="1:25" x14ac:dyDescent="0.25">
      <c r="A100" s="11">
        <f t="shared" si="3"/>
        <v>0</v>
      </c>
      <c r="B100" s="6">
        <f t="shared" si="3"/>
        <v>0</v>
      </c>
      <c r="C100" s="27">
        <f t="shared" ref="C100:M100" si="12">IFERROR(VLOOKUP($B100,$B$8:$F$44,2,FALSE)+VLOOKUP($B100,$B$8:$F$44,3,FALSE),0)*C58</f>
        <v>0</v>
      </c>
      <c r="D100" s="27">
        <f t="shared" si="12"/>
        <v>0</v>
      </c>
      <c r="E100" s="27">
        <f t="shared" si="12"/>
        <v>0</v>
      </c>
      <c r="F100" s="27">
        <f t="shared" si="12"/>
        <v>0</v>
      </c>
      <c r="G100" s="27">
        <f t="shared" si="12"/>
        <v>0</v>
      </c>
      <c r="H100" s="27">
        <f t="shared" si="12"/>
        <v>0</v>
      </c>
      <c r="I100" s="27">
        <f t="shared" si="12"/>
        <v>0</v>
      </c>
      <c r="J100" s="27">
        <f t="shared" si="12"/>
        <v>0</v>
      </c>
      <c r="K100" s="27">
        <f t="shared" si="12"/>
        <v>0</v>
      </c>
      <c r="L100" s="27">
        <f t="shared" si="12"/>
        <v>0</v>
      </c>
      <c r="M100" s="27">
        <f t="shared" si="12"/>
        <v>0</v>
      </c>
      <c r="O100" s="27">
        <f t="shared" ref="O100:Y100" si="13">IFERROR(VLOOKUP($B100,$B$8:$F$44,4,FALSE),0)*C58</f>
        <v>0</v>
      </c>
      <c r="P100" s="27">
        <f t="shared" si="13"/>
        <v>0</v>
      </c>
      <c r="Q100" s="27">
        <f t="shared" si="13"/>
        <v>0</v>
      </c>
      <c r="R100" s="27">
        <f t="shared" si="13"/>
        <v>0</v>
      </c>
      <c r="S100" s="27">
        <f t="shared" si="13"/>
        <v>0</v>
      </c>
      <c r="T100" s="27">
        <f t="shared" si="13"/>
        <v>0</v>
      </c>
      <c r="U100" s="27">
        <f t="shared" si="13"/>
        <v>0</v>
      </c>
      <c r="V100" s="27">
        <f t="shared" si="13"/>
        <v>0</v>
      </c>
      <c r="W100" s="27">
        <f t="shared" si="13"/>
        <v>0</v>
      </c>
      <c r="X100" s="27">
        <f t="shared" si="13"/>
        <v>0</v>
      </c>
      <c r="Y100" s="27">
        <f t="shared" si="13"/>
        <v>0</v>
      </c>
    </row>
    <row r="101" spans="1:25" x14ac:dyDescent="0.25">
      <c r="A101" s="11">
        <f t="shared" si="3"/>
        <v>0</v>
      </c>
      <c r="B101" s="6">
        <f t="shared" si="3"/>
        <v>0</v>
      </c>
      <c r="C101" s="27">
        <f t="shared" ref="C101:M101" si="14">IFERROR(VLOOKUP($B101,$B$8:$F$44,2,FALSE)+VLOOKUP($B101,$B$8:$F$44,3,FALSE),0)*C59</f>
        <v>0</v>
      </c>
      <c r="D101" s="27">
        <f t="shared" si="14"/>
        <v>0</v>
      </c>
      <c r="E101" s="27">
        <f t="shared" si="14"/>
        <v>0</v>
      </c>
      <c r="F101" s="27">
        <f t="shared" si="14"/>
        <v>0</v>
      </c>
      <c r="G101" s="27">
        <f t="shared" si="14"/>
        <v>0</v>
      </c>
      <c r="H101" s="27">
        <f t="shared" si="14"/>
        <v>0</v>
      </c>
      <c r="I101" s="27">
        <f t="shared" si="14"/>
        <v>0</v>
      </c>
      <c r="J101" s="27">
        <f t="shared" si="14"/>
        <v>0</v>
      </c>
      <c r="K101" s="27">
        <f t="shared" si="14"/>
        <v>0</v>
      </c>
      <c r="L101" s="27">
        <f t="shared" si="14"/>
        <v>0</v>
      </c>
      <c r="M101" s="27">
        <f t="shared" si="14"/>
        <v>0</v>
      </c>
      <c r="O101" s="27">
        <f t="shared" ref="O101:Y101" si="15">IFERROR(VLOOKUP($B101,$B$8:$F$44,4,FALSE),0)*C59</f>
        <v>0</v>
      </c>
      <c r="P101" s="27">
        <f t="shared" si="15"/>
        <v>0</v>
      </c>
      <c r="Q101" s="27">
        <f t="shared" si="15"/>
        <v>0</v>
      </c>
      <c r="R101" s="27">
        <f t="shared" si="15"/>
        <v>0</v>
      </c>
      <c r="S101" s="27">
        <f t="shared" si="15"/>
        <v>0</v>
      </c>
      <c r="T101" s="27">
        <f t="shared" si="15"/>
        <v>0</v>
      </c>
      <c r="U101" s="27">
        <f t="shared" si="15"/>
        <v>0</v>
      </c>
      <c r="V101" s="27">
        <f t="shared" si="15"/>
        <v>0</v>
      </c>
      <c r="W101" s="27">
        <f t="shared" si="15"/>
        <v>0</v>
      </c>
      <c r="X101" s="27">
        <f t="shared" si="15"/>
        <v>0</v>
      </c>
      <c r="Y101" s="27">
        <f t="shared" si="15"/>
        <v>0</v>
      </c>
    </row>
    <row r="102" spans="1:25" x14ac:dyDescent="0.25">
      <c r="A102" s="11">
        <f t="shared" si="3"/>
        <v>0</v>
      </c>
      <c r="B102" s="6">
        <f t="shared" si="3"/>
        <v>0</v>
      </c>
      <c r="C102" s="27">
        <f t="shared" ref="C102:M102" si="16">IFERROR(VLOOKUP($B102,$B$8:$F$44,2,FALSE)+VLOOKUP($B102,$B$8:$F$44,3,FALSE),0)*C60</f>
        <v>0</v>
      </c>
      <c r="D102" s="27">
        <f t="shared" si="16"/>
        <v>0</v>
      </c>
      <c r="E102" s="27">
        <f t="shared" si="16"/>
        <v>0</v>
      </c>
      <c r="F102" s="27">
        <f t="shared" si="16"/>
        <v>0</v>
      </c>
      <c r="G102" s="27">
        <f t="shared" si="16"/>
        <v>0</v>
      </c>
      <c r="H102" s="27">
        <f t="shared" si="16"/>
        <v>0</v>
      </c>
      <c r="I102" s="27">
        <f t="shared" si="16"/>
        <v>0</v>
      </c>
      <c r="J102" s="27">
        <f t="shared" si="16"/>
        <v>0</v>
      </c>
      <c r="K102" s="27">
        <f t="shared" si="16"/>
        <v>0</v>
      </c>
      <c r="L102" s="27">
        <f t="shared" si="16"/>
        <v>0</v>
      </c>
      <c r="M102" s="27">
        <f t="shared" si="16"/>
        <v>0</v>
      </c>
      <c r="O102" s="27">
        <f t="shared" ref="O102:Y102" si="17">IFERROR(VLOOKUP($B102,$B$8:$F$44,4,FALSE),0)*C60</f>
        <v>0</v>
      </c>
      <c r="P102" s="27">
        <f t="shared" si="17"/>
        <v>0</v>
      </c>
      <c r="Q102" s="27">
        <f t="shared" si="17"/>
        <v>0</v>
      </c>
      <c r="R102" s="27">
        <f t="shared" si="17"/>
        <v>0</v>
      </c>
      <c r="S102" s="27">
        <f t="shared" si="17"/>
        <v>0</v>
      </c>
      <c r="T102" s="27">
        <f t="shared" si="17"/>
        <v>0</v>
      </c>
      <c r="U102" s="27">
        <f t="shared" si="17"/>
        <v>0</v>
      </c>
      <c r="V102" s="27">
        <f t="shared" si="17"/>
        <v>0</v>
      </c>
      <c r="W102" s="27">
        <f t="shared" si="17"/>
        <v>0</v>
      </c>
      <c r="X102" s="27">
        <f t="shared" si="17"/>
        <v>0</v>
      </c>
      <c r="Y102" s="27">
        <f t="shared" si="17"/>
        <v>0</v>
      </c>
    </row>
    <row r="103" spans="1:25" x14ac:dyDescent="0.25">
      <c r="A103" s="11">
        <f t="shared" si="3"/>
        <v>0</v>
      </c>
      <c r="B103" s="6">
        <f t="shared" si="3"/>
        <v>0</v>
      </c>
      <c r="C103" s="27">
        <f t="shared" ref="C103:M103" si="18">IFERROR(VLOOKUP($B103,$B$8:$F$44,2,FALSE)+VLOOKUP($B103,$B$8:$F$44,3,FALSE),0)*C61</f>
        <v>0</v>
      </c>
      <c r="D103" s="27">
        <f t="shared" si="18"/>
        <v>0</v>
      </c>
      <c r="E103" s="27">
        <f t="shared" si="18"/>
        <v>0</v>
      </c>
      <c r="F103" s="27">
        <f t="shared" si="18"/>
        <v>0</v>
      </c>
      <c r="G103" s="27">
        <f t="shared" si="18"/>
        <v>0</v>
      </c>
      <c r="H103" s="27">
        <f t="shared" si="18"/>
        <v>0</v>
      </c>
      <c r="I103" s="27">
        <f t="shared" si="18"/>
        <v>0</v>
      </c>
      <c r="J103" s="27">
        <f t="shared" si="18"/>
        <v>0</v>
      </c>
      <c r="K103" s="27">
        <f t="shared" si="18"/>
        <v>0</v>
      </c>
      <c r="L103" s="27">
        <f t="shared" si="18"/>
        <v>0</v>
      </c>
      <c r="M103" s="27">
        <f t="shared" si="18"/>
        <v>0</v>
      </c>
      <c r="O103" s="27">
        <f t="shared" ref="O103:Y103" si="19">IFERROR(VLOOKUP($B103,$B$8:$F$44,4,FALSE),0)*C61</f>
        <v>0</v>
      </c>
      <c r="P103" s="27">
        <f t="shared" si="19"/>
        <v>0</v>
      </c>
      <c r="Q103" s="27">
        <f t="shared" si="19"/>
        <v>0</v>
      </c>
      <c r="R103" s="27">
        <f t="shared" si="19"/>
        <v>0</v>
      </c>
      <c r="S103" s="27">
        <f t="shared" si="19"/>
        <v>0</v>
      </c>
      <c r="T103" s="27">
        <f t="shared" si="19"/>
        <v>0</v>
      </c>
      <c r="U103" s="27">
        <f t="shared" si="19"/>
        <v>0</v>
      </c>
      <c r="V103" s="27">
        <f t="shared" si="19"/>
        <v>0</v>
      </c>
      <c r="W103" s="27">
        <f t="shared" si="19"/>
        <v>0</v>
      </c>
      <c r="X103" s="27">
        <f t="shared" si="19"/>
        <v>0</v>
      </c>
      <c r="Y103" s="27">
        <f t="shared" si="19"/>
        <v>0</v>
      </c>
    </row>
    <row r="104" spans="1:25" x14ac:dyDescent="0.25">
      <c r="A104" s="11">
        <f t="shared" si="3"/>
        <v>0</v>
      </c>
      <c r="B104" s="6">
        <f t="shared" si="3"/>
        <v>0</v>
      </c>
      <c r="C104" s="27">
        <f t="shared" ref="C104:M104" si="20">IFERROR(VLOOKUP($B104,$B$8:$F$44,2,FALSE)+VLOOKUP($B104,$B$8:$F$44,3,FALSE),0)*C62</f>
        <v>0</v>
      </c>
      <c r="D104" s="27">
        <f t="shared" si="20"/>
        <v>0</v>
      </c>
      <c r="E104" s="27">
        <f t="shared" si="20"/>
        <v>0</v>
      </c>
      <c r="F104" s="27">
        <f t="shared" si="20"/>
        <v>0</v>
      </c>
      <c r="G104" s="27">
        <f t="shared" si="20"/>
        <v>0</v>
      </c>
      <c r="H104" s="27">
        <f t="shared" si="20"/>
        <v>0</v>
      </c>
      <c r="I104" s="27">
        <f t="shared" si="20"/>
        <v>0</v>
      </c>
      <c r="J104" s="27">
        <f t="shared" si="20"/>
        <v>0</v>
      </c>
      <c r="K104" s="27">
        <f t="shared" si="20"/>
        <v>0</v>
      </c>
      <c r="L104" s="27">
        <f t="shared" si="20"/>
        <v>0</v>
      </c>
      <c r="M104" s="27">
        <f t="shared" si="20"/>
        <v>0</v>
      </c>
      <c r="O104" s="27">
        <f t="shared" ref="O104:Y104" si="21">IFERROR(VLOOKUP($B104,$B$8:$F$44,4,FALSE),0)*C62</f>
        <v>0</v>
      </c>
      <c r="P104" s="27">
        <f t="shared" si="21"/>
        <v>0</v>
      </c>
      <c r="Q104" s="27">
        <f t="shared" si="21"/>
        <v>0</v>
      </c>
      <c r="R104" s="27">
        <f t="shared" si="21"/>
        <v>0</v>
      </c>
      <c r="S104" s="27">
        <f t="shared" si="21"/>
        <v>0</v>
      </c>
      <c r="T104" s="27">
        <f t="shared" si="21"/>
        <v>0</v>
      </c>
      <c r="U104" s="27">
        <f t="shared" si="21"/>
        <v>0</v>
      </c>
      <c r="V104" s="27">
        <f t="shared" si="21"/>
        <v>0</v>
      </c>
      <c r="W104" s="27">
        <f t="shared" si="21"/>
        <v>0</v>
      </c>
      <c r="X104" s="27">
        <f t="shared" si="21"/>
        <v>0</v>
      </c>
      <c r="Y104" s="27">
        <f t="shared" si="21"/>
        <v>0</v>
      </c>
    </row>
    <row r="105" spans="1:25" x14ac:dyDescent="0.25">
      <c r="A105" s="11">
        <f t="shared" si="3"/>
        <v>0</v>
      </c>
      <c r="B105" s="6">
        <f t="shared" si="3"/>
        <v>0</v>
      </c>
      <c r="C105" s="27">
        <f t="shared" ref="C105:M105" si="22">IFERROR(VLOOKUP($B105,$B$8:$F$44,2,FALSE)+VLOOKUP($B105,$B$8:$F$44,3,FALSE),0)*C63</f>
        <v>0</v>
      </c>
      <c r="D105" s="27">
        <f t="shared" si="22"/>
        <v>0</v>
      </c>
      <c r="E105" s="27">
        <f t="shared" si="22"/>
        <v>0</v>
      </c>
      <c r="F105" s="27">
        <f t="shared" si="22"/>
        <v>0</v>
      </c>
      <c r="G105" s="27">
        <f t="shared" si="22"/>
        <v>0</v>
      </c>
      <c r="H105" s="27">
        <f t="shared" si="22"/>
        <v>0</v>
      </c>
      <c r="I105" s="27">
        <f t="shared" si="22"/>
        <v>0</v>
      </c>
      <c r="J105" s="27">
        <f t="shared" si="22"/>
        <v>0</v>
      </c>
      <c r="K105" s="27">
        <f t="shared" si="22"/>
        <v>0</v>
      </c>
      <c r="L105" s="27">
        <f t="shared" si="22"/>
        <v>0</v>
      </c>
      <c r="M105" s="27">
        <f t="shared" si="22"/>
        <v>0</v>
      </c>
      <c r="O105" s="27">
        <f t="shared" ref="O105:Y105" si="23">IFERROR(VLOOKUP($B105,$B$8:$F$44,4,FALSE),0)*C63</f>
        <v>0</v>
      </c>
      <c r="P105" s="27">
        <f t="shared" si="23"/>
        <v>0</v>
      </c>
      <c r="Q105" s="27">
        <f t="shared" si="23"/>
        <v>0</v>
      </c>
      <c r="R105" s="27">
        <f t="shared" si="23"/>
        <v>0</v>
      </c>
      <c r="S105" s="27">
        <f t="shared" si="23"/>
        <v>0</v>
      </c>
      <c r="T105" s="27">
        <f t="shared" si="23"/>
        <v>0</v>
      </c>
      <c r="U105" s="27">
        <f t="shared" si="23"/>
        <v>0</v>
      </c>
      <c r="V105" s="27">
        <f t="shared" si="23"/>
        <v>0</v>
      </c>
      <c r="W105" s="27">
        <f t="shared" si="23"/>
        <v>0</v>
      </c>
      <c r="X105" s="27">
        <f t="shared" si="23"/>
        <v>0</v>
      </c>
      <c r="Y105" s="27">
        <f t="shared" si="23"/>
        <v>0</v>
      </c>
    </row>
    <row r="106" spans="1:25" x14ac:dyDescent="0.25">
      <c r="A106" s="11">
        <f t="shared" si="3"/>
        <v>0</v>
      </c>
      <c r="B106" s="6">
        <f t="shared" si="3"/>
        <v>0</v>
      </c>
      <c r="C106" s="27">
        <f t="shared" ref="C106:M106" si="24">IFERROR(VLOOKUP($B106,$B$8:$F$44,2,FALSE)+VLOOKUP($B106,$B$8:$F$44,3,FALSE),0)*C64</f>
        <v>0</v>
      </c>
      <c r="D106" s="27">
        <f t="shared" si="24"/>
        <v>0</v>
      </c>
      <c r="E106" s="27">
        <f t="shared" si="24"/>
        <v>0</v>
      </c>
      <c r="F106" s="27">
        <f t="shared" si="24"/>
        <v>0</v>
      </c>
      <c r="G106" s="27">
        <f t="shared" si="24"/>
        <v>0</v>
      </c>
      <c r="H106" s="27">
        <f t="shared" si="24"/>
        <v>0</v>
      </c>
      <c r="I106" s="27">
        <f t="shared" si="24"/>
        <v>0</v>
      </c>
      <c r="J106" s="27">
        <f t="shared" si="24"/>
        <v>0</v>
      </c>
      <c r="K106" s="27">
        <f t="shared" si="24"/>
        <v>0</v>
      </c>
      <c r="L106" s="27">
        <f t="shared" si="24"/>
        <v>0</v>
      </c>
      <c r="M106" s="27">
        <f t="shared" si="24"/>
        <v>0</v>
      </c>
      <c r="O106" s="27">
        <f t="shared" ref="O106:Y106" si="25">IFERROR(VLOOKUP($B106,$B$8:$F$44,4,FALSE),0)*C64</f>
        <v>0</v>
      </c>
      <c r="P106" s="27">
        <f t="shared" si="25"/>
        <v>0</v>
      </c>
      <c r="Q106" s="27">
        <f t="shared" si="25"/>
        <v>0</v>
      </c>
      <c r="R106" s="27">
        <f t="shared" si="25"/>
        <v>0</v>
      </c>
      <c r="S106" s="27">
        <f t="shared" si="25"/>
        <v>0</v>
      </c>
      <c r="T106" s="27">
        <f t="shared" si="25"/>
        <v>0</v>
      </c>
      <c r="U106" s="27">
        <f t="shared" si="25"/>
        <v>0</v>
      </c>
      <c r="V106" s="27">
        <f t="shared" si="25"/>
        <v>0</v>
      </c>
      <c r="W106" s="27">
        <f t="shared" si="25"/>
        <v>0</v>
      </c>
      <c r="X106" s="27">
        <f t="shared" si="25"/>
        <v>0</v>
      </c>
      <c r="Y106" s="27">
        <f t="shared" si="25"/>
        <v>0</v>
      </c>
    </row>
    <row r="107" spans="1:25" x14ac:dyDescent="0.25">
      <c r="A107" s="11">
        <f t="shared" si="3"/>
        <v>0</v>
      </c>
      <c r="B107" s="6">
        <f t="shared" si="3"/>
        <v>0</v>
      </c>
      <c r="C107" s="27">
        <f t="shared" ref="C107:M107" si="26">IFERROR(VLOOKUP($B107,$B$8:$F$44,2,FALSE)+VLOOKUP($B107,$B$8:$F$44,3,FALSE),0)*C65</f>
        <v>0</v>
      </c>
      <c r="D107" s="27">
        <f t="shared" si="26"/>
        <v>0</v>
      </c>
      <c r="E107" s="27">
        <f t="shared" si="26"/>
        <v>0</v>
      </c>
      <c r="F107" s="27">
        <f t="shared" si="26"/>
        <v>0</v>
      </c>
      <c r="G107" s="27">
        <f t="shared" si="26"/>
        <v>0</v>
      </c>
      <c r="H107" s="27">
        <f t="shared" si="26"/>
        <v>0</v>
      </c>
      <c r="I107" s="27">
        <f t="shared" si="26"/>
        <v>0</v>
      </c>
      <c r="J107" s="27">
        <f t="shared" si="26"/>
        <v>0</v>
      </c>
      <c r="K107" s="27">
        <f t="shared" si="26"/>
        <v>0</v>
      </c>
      <c r="L107" s="27">
        <f t="shared" si="26"/>
        <v>0</v>
      </c>
      <c r="M107" s="27">
        <f t="shared" si="26"/>
        <v>0</v>
      </c>
      <c r="O107" s="27">
        <f t="shared" ref="O107:Y107" si="27">IFERROR(VLOOKUP($B107,$B$8:$F$44,4,FALSE),0)*C65</f>
        <v>0</v>
      </c>
      <c r="P107" s="27">
        <f t="shared" si="27"/>
        <v>0</v>
      </c>
      <c r="Q107" s="27">
        <f t="shared" si="27"/>
        <v>0</v>
      </c>
      <c r="R107" s="27">
        <f t="shared" si="27"/>
        <v>0</v>
      </c>
      <c r="S107" s="27">
        <f t="shared" si="27"/>
        <v>0</v>
      </c>
      <c r="T107" s="27">
        <f t="shared" si="27"/>
        <v>0</v>
      </c>
      <c r="U107" s="27">
        <f t="shared" si="27"/>
        <v>0</v>
      </c>
      <c r="V107" s="27">
        <f t="shared" si="27"/>
        <v>0</v>
      </c>
      <c r="W107" s="27">
        <f t="shared" si="27"/>
        <v>0</v>
      </c>
      <c r="X107" s="27">
        <f t="shared" si="27"/>
        <v>0</v>
      </c>
      <c r="Y107" s="27">
        <f t="shared" si="27"/>
        <v>0</v>
      </c>
    </row>
    <row r="108" spans="1:25" x14ac:dyDescent="0.25">
      <c r="A108" s="11">
        <f t="shared" si="3"/>
        <v>0</v>
      </c>
      <c r="B108" s="6">
        <f t="shared" si="3"/>
        <v>0</v>
      </c>
      <c r="C108" s="27">
        <f t="shared" ref="C108:M108" si="28">IFERROR(VLOOKUP($B108,$B$8:$F$44,2,FALSE)+VLOOKUP($B108,$B$8:$F$44,3,FALSE),0)*C66</f>
        <v>0</v>
      </c>
      <c r="D108" s="27">
        <f t="shared" si="28"/>
        <v>0</v>
      </c>
      <c r="E108" s="27">
        <f t="shared" si="28"/>
        <v>0</v>
      </c>
      <c r="F108" s="27">
        <f t="shared" si="28"/>
        <v>0</v>
      </c>
      <c r="G108" s="27">
        <f t="shared" si="28"/>
        <v>0</v>
      </c>
      <c r="H108" s="27">
        <f t="shared" si="28"/>
        <v>0</v>
      </c>
      <c r="I108" s="27">
        <f t="shared" si="28"/>
        <v>0</v>
      </c>
      <c r="J108" s="27">
        <f t="shared" si="28"/>
        <v>0</v>
      </c>
      <c r="K108" s="27">
        <f t="shared" si="28"/>
        <v>0</v>
      </c>
      <c r="L108" s="27">
        <f t="shared" si="28"/>
        <v>0</v>
      </c>
      <c r="M108" s="27">
        <f t="shared" si="28"/>
        <v>0</v>
      </c>
      <c r="O108" s="27">
        <f t="shared" ref="O108:Y108" si="29">IFERROR(VLOOKUP($B108,$B$8:$F$44,4,FALSE),0)*C66</f>
        <v>0</v>
      </c>
      <c r="P108" s="27">
        <f t="shared" si="29"/>
        <v>0</v>
      </c>
      <c r="Q108" s="27">
        <f t="shared" si="29"/>
        <v>0</v>
      </c>
      <c r="R108" s="27">
        <f t="shared" si="29"/>
        <v>0</v>
      </c>
      <c r="S108" s="27">
        <f t="shared" si="29"/>
        <v>0</v>
      </c>
      <c r="T108" s="27">
        <f t="shared" si="29"/>
        <v>0</v>
      </c>
      <c r="U108" s="27">
        <f t="shared" si="29"/>
        <v>0</v>
      </c>
      <c r="V108" s="27">
        <f t="shared" si="29"/>
        <v>0</v>
      </c>
      <c r="W108" s="27">
        <f t="shared" si="29"/>
        <v>0</v>
      </c>
      <c r="X108" s="27">
        <f t="shared" si="29"/>
        <v>0</v>
      </c>
      <c r="Y108" s="27">
        <f t="shared" si="29"/>
        <v>0</v>
      </c>
    </row>
    <row r="109" spans="1:25" x14ac:dyDescent="0.25">
      <c r="A109" s="11">
        <f t="shared" si="3"/>
        <v>0</v>
      </c>
      <c r="B109" s="6">
        <f t="shared" si="3"/>
        <v>0</v>
      </c>
      <c r="C109" s="27">
        <f t="shared" ref="C109:M109" si="30">IFERROR(VLOOKUP($B109,$B$8:$F$44,2,FALSE)+VLOOKUP($B109,$B$8:$F$44,3,FALSE),0)*C67</f>
        <v>0</v>
      </c>
      <c r="D109" s="27">
        <f t="shared" si="30"/>
        <v>0</v>
      </c>
      <c r="E109" s="27">
        <f t="shared" si="30"/>
        <v>0</v>
      </c>
      <c r="F109" s="27">
        <f t="shared" si="30"/>
        <v>0</v>
      </c>
      <c r="G109" s="27">
        <f t="shared" si="30"/>
        <v>0</v>
      </c>
      <c r="H109" s="27">
        <f t="shared" si="30"/>
        <v>0</v>
      </c>
      <c r="I109" s="27">
        <f t="shared" si="30"/>
        <v>0</v>
      </c>
      <c r="J109" s="27">
        <f t="shared" si="30"/>
        <v>0</v>
      </c>
      <c r="K109" s="27">
        <f t="shared" si="30"/>
        <v>0</v>
      </c>
      <c r="L109" s="27">
        <f t="shared" si="30"/>
        <v>0</v>
      </c>
      <c r="M109" s="27">
        <f t="shared" si="30"/>
        <v>0</v>
      </c>
      <c r="O109" s="27">
        <f t="shared" ref="O109:Y109" si="31">IFERROR(VLOOKUP($B109,$B$8:$F$44,4,FALSE),0)*C67</f>
        <v>0</v>
      </c>
      <c r="P109" s="27">
        <f t="shared" si="31"/>
        <v>0</v>
      </c>
      <c r="Q109" s="27">
        <f t="shared" si="31"/>
        <v>0</v>
      </c>
      <c r="R109" s="27">
        <f t="shared" si="31"/>
        <v>0</v>
      </c>
      <c r="S109" s="27">
        <f t="shared" si="31"/>
        <v>0</v>
      </c>
      <c r="T109" s="27">
        <f t="shared" si="31"/>
        <v>0</v>
      </c>
      <c r="U109" s="27">
        <f t="shared" si="31"/>
        <v>0</v>
      </c>
      <c r="V109" s="27">
        <f t="shared" si="31"/>
        <v>0</v>
      </c>
      <c r="W109" s="27">
        <f t="shared" si="31"/>
        <v>0</v>
      </c>
      <c r="X109" s="27">
        <f t="shared" si="31"/>
        <v>0</v>
      </c>
      <c r="Y109" s="27">
        <f t="shared" si="31"/>
        <v>0</v>
      </c>
    </row>
    <row r="110" spans="1:25" x14ac:dyDescent="0.25">
      <c r="A110" s="11">
        <f t="shared" si="3"/>
        <v>0</v>
      </c>
      <c r="B110" s="6">
        <f t="shared" si="3"/>
        <v>0</v>
      </c>
      <c r="C110" s="27">
        <f t="shared" ref="C110:M110" si="32">IFERROR(VLOOKUP($B110,$B$8:$F$44,2,FALSE)+VLOOKUP($B110,$B$8:$F$44,3,FALSE),0)*C68</f>
        <v>0</v>
      </c>
      <c r="D110" s="27">
        <f t="shared" si="32"/>
        <v>0</v>
      </c>
      <c r="E110" s="27">
        <f t="shared" si="32"/>
        <v>0</v>
      </c>
      <c r="F110" s="27">
        <f t="shared" si="32"/>
        <v>0</v>
      </c>
      <c r="G110" s="27">
        <f t="shared" si="32"/>
        <v>0</v>
      </c>
      <c r="H110" s="27">
        <f t="shared" si="32"/>
        <v>0</v>
      </c>
      <c r="I110" s="27">
        <f t="shared" si="32"/>
        <v>0</v>
      </c>
      <c r="J110" s="27">
        <f t="shared" si="32"/>
        <v>0</v>
      </c>
      <c r="K110" s="27">
        <f t="shared" si="32"/>
        <v>0</v>
      </c>
      <c r="L110" s="27">
        <f t="shared" si="32"/>
        <v>0</v>
      </c>
      <c r="M110" s="27">
        <f t="shared" si="32"/>
        <v>0</v>
      </c>
      <c r="O110" s="27">
        <f t="shared" ref="O110:Y110" si="33">IFERROR(VLOOKUP($B110,$B$8:$F$44,4,FALSE),0)*C68</f>
        <v>0</v>
      </c>
      <c r="P110" s="27">
        <f t="shared" si="33"/>
        <v>0</v>
      </c>
      <c r="Q110" s="27">
        <f t="shared" si="33"/>
        <v>0</v>
      </c>
      <c r="R110" s="27">
        <f t="shared" si="33"/>
        <v>0</v>
      </c>
      <c r="S110" s="27">
        <f t="shared" si="33"/>
        <v>0</v>
      </c>
      <c r="T110" s="27">
        <f t="shared" si="33"/>
        <v>0</v>
      </c>
      <c r="U110" s="27">
        <f t="shared" si="33"/>
        <v>0</v>
      </c>
      <c r="V110" s="27">
        <f t="shared" si="33"/>
        <v>0</v>
      </c>
      <c r="W110" s="27">
        <f t="shared" si="33"/>
        <v>0</v>
      </c>
      <c r="X110" s="27">
        <f t="shared" si="33"/>
        <v>0</v>
      </c>
      <c r="Y110" s="27">
        <f t="shared" si="33"/>
        <v>0</v>
      </c>
    </row>
    <row r="111" spans="1:25" x14ac:dyDescent="0.25">
      <c r="A111" s="11">
        <f t="shared" si="3"/>
        <v>0</v>
      </c>
      <c r="B111" s="6">
        <f t="shared" si="3"/>
        <v>0</v>
      </c>
      <c r="C111" s="27">
        <f t="shared" ref="C111:M111" si="34">IFERROR(VLOOKUP($B111,$B$8:$F$44,2,FALSE)+VLOOKUP($B111,$B$8:$F$44,3,FALSE),0)*C69</f>
        <v>0</v>
      </c>
      <c r="D111" s="27">
        <f t="shared" si="34"/>
        <v>0</v>
      </c>
      <c r="E111" s="27">
        <f t="shared" si="34"/>
        <v>0</v>
      </c>
      <c r="F111" s="27">
        <f t="shared" si="34"/>
        <v>0</v>
      </c>
      <c r="G111" s="27">
        <f t="shared" si="34"/>
        <v>0</v>
      </c>
      <c r="H111" s="27">
        <f t="shared" si="34"/>
        <v>0</v>
      </c>
      <c r="I111" s="27">
        <f t="shared" si="34"/>
        <v>0</v>
      </c>
      <c r="J111" s="27">
        <f t="shared" si="34"/>
        <v>0</v>
      </c>
      <c r="K111" s="27">
        <f t="shared" si="34"/>
        <v>0</v>
      </c>
      <c r="L111" s="27">
        <f t="shared" si="34"/>
        <v>0</v>
      </c>
      <c r="M111" s="27">
        <f t="shared" si="34"/>
        <v>0</v>
      </c>
      <c r="O111" s="27">
        <f t="shared" ref="O111:Y111" si="35">IFERROR(VLOOKUP($B111,$B$8:$F$44,4,FALSE),0)*C69</f>
        <v>0</v>
      </c>
      <c r="P111" s="27">
        <f t="shared" si="35"/>
        <v>0</v>
      </c>
      <c r="Q111" s="27">
        <f t="shared" si="35"/>
        <v>0</v>
      </c>
      <c r="R111" s="27">
        <f t="shared" si="35"/>
        <v>0</v>
      </c>
      <c r="S111" s="27">
        <f t="shared" si="35"/>
        <v>0</v>
      </c>
      <c r="T111" s="27">
        <f t="shared" si="35"/>
        <v>0</v>
      </c>
      <c r="U111" s="27">
        <f t="shared" si="35"/>
        <v>0</v>
      </c>
      <c r="V111" s="27">
        <f t="shared" si="35"/>
        <v>0</v>
      </c>
      <c r="W111" s="27">
        <f t="shared" si="35"/>
        <v>0</v>
      </c>
      <c r="X111" s="27">
        <f t="shared" si="35"/>
        <v>0</v>
      </c>
      <c r="Y111" s="27">
        <f t="shared" si="35"/>
        <v>0</v>
      </c>
    </row>
    <row r="112" spans="1:25" x14ac:dyDescent="0.25">
      <c r="A112" s="11">
        <f t="shared" si="3"/>
        <v>0</v>
      </c>
      <c r="B112" s="6">
        <f t="shared" si="3"/>
        <v>0</v>
      </c>
      <c r="C112" s="27">
        <f t="shared" ref="C112:M112" si="36">IFERROR(VLOOKUP($B112,$B$8:$F$44,2,FALSE)+VLOOKUP($B112,$B$8:$F$44,3,FALSE),0)*C70</f>
        <v>0</v>
      </c>
      <c r="D112" s="27">
        <f t="shared" si="36"/>
        <v>0</v>
      </c>
      <c r="E112" s="27">
        <f t="shared" si="36"/>
        <v>0</v>
      </c>
      <c r="F112" s="27">
        <f t="shared" si="36"/>
        <v>0</v>
      </c>
      <c r="G112" s="27">
        <f t="shared" si="36"/>
        <v>0</v>
      </c>
      <c r="H112" s="27">
        <f t="shared" si="36"/>
        <v>0</v>
      </c>
      <c r="I112" s="27">
        <f t="shared" si="36"/>
        <v>0</v>
      </c>
      <c r="J112" s="27">
        <f t="shared" si="36"/>
        <v>0</v>
      </c>
      <c r="K112" s="27">
        <f t="shared" si="36"/>
        <v>0</v>
      </c>
      <c r="L112" s="27">
        <f t="shared" si="36"/>
        <v>0</v>
      </c>
      <c r="M112" s="27">
        <f t="shared" si="36"/>
        <v>0</v>
      </c>
      <c r="O112" s="27">
        <f t="shared" ref="O112:Y112" si="37">IFERROR(VLOOKUP($B112,$B$8:$F$44,4,FALSE),0)*C70</f>
        <v>0</v>
      </c>
      <c r="P112" s="27">
        <f t="shared" si="37"/>
        <v>0</v>
      </c>
      <c r="Q112" s="27">
        <f t="shared" si="37"/>
        <v>0</v>
      </c>
      <c r="R112" s="27">
        <f t="shared" si="37"/>
        <v>0</v>
      </c>
      <c r="S112" s="27">
        <f t="shared" si="37"/>
        <v>0</v>
      </c>
      <c r="T112" s="27">
        <f t="shared" si="37"/>
        <v>0</v>
      </c>
      <c r="U112" s="27">
        <f t="shared" si="37"/>
        <v>0</v>
      </c>
      <c r="V112" s="27">
        <f t="shared" si="37"/>
        <v>0</v>
      </c>
      <c r="W112" s="27">
        <f t="shared" si="37"/>
        <v>0</v>
      </c>
      <c r="X112" s="27">
        <f t="shared" si="37"/>
        <v>0</v>
      </c>
      <c r="Y112" s="27">
        <f t="shared" si="37"/>
        <v>0</v>
      </c>
    </row>
    <row r="113" spans="1:25" x14ac:dyDescent="0.25">
      <c r="A113" s="11">
        <f t="shared" si="3"/>
        <v>0</v>
      </c>
      <c r="B113" s="6">
        <f t="shared" si="3"/>
        <v>0</v>
      </c>
      <c r="C113" s="27">
        <f t="shared" ref="C113:M113" si="38">IFERROR(VLOOKUP($B113,$B$8:$F$44,2,FALSE)+VLOOKUP($B113,$B$8:$F$44,3,FALSE),0)*C71</f>
        <v>0</v>
      </c>
      <c r="D113" s="27">
        <f t="shared" si="38"/>
        <v>0</v>
      </c>
      <c r="E113" s="27">
        <f t="shared" si="38"/>
        <v>0</v>
      </c>
      <c r="F113" s="27">
        <f t="shared" si="38"/>
        <v>0</v>
      </c>
      <c r="G113" s="27">
        <f t="shared" si="38"/>
        <v>0</v>
      </c>
      <c r="H113" s="27">
        <f t="shared" si="38"/>
        <v>0</v>
      </c>
      <c r="I113" s="27">
        <f t="shared" si="38"/>
        <v>0</v>
      </c>
      <c r="J113" s="27">
        <f t="shared" si="38"/>
        <v>0</v>
      </c>
      <c r="K113" s="27">
        <f t="shared" si="38"/>
        <v>0</v>
      </c>
      <c r="L113" s="27">
        <f t="shared" si="38"/>
        <v>0</v>
      </c>
      <c r="M113" s="27">
        <f t="shared" si="38"/>
        <v>0</v>
      </c>
      <c r="O113" s="27">
        <f t="shared" ref="O113:Y113" si="39">IFERROR(VLOOKUP($B113,$B$8:$F$44,4,FALSE),0)*C71</f>
        <v>0</v>
      </c>
      <c r="P113" s="27">
        <f t="shared" si="39"/>
        <v>0</v>
      </c>
      <c r="Q113" s="27">
        <f t="shared" si="39"/>
        <v>0</v>
      </c>
      <c r="R113" s="27">
        <f t="shared" si="39"/>
        <v>0</v>
      </c>
      <c r="S113" s="27">
        <f t="shared" si="39"/>
        <v>0</v>
      </c>
      <c r="T113" s="27">
        <f t="shared" si="39"/>
        <v>0</v>
      </c>
      <c r="U113" s="27">
        <f t="shared" si="39"/>
        <v>0</v>
      </c>
      <c r="V113" s="27">
        <f t="shared" si="39"/>
        <v>0</v>
      </c>
      <c r="W113" s="27">
        <f t="shared" si="39"/>
        <v>0</v>
      </c>
      <c r="X113" s="27">
        <f t="shared" si="39"/>
        <v>0</v>
      </c>
      <c r="Y113" s="27">
        <f t="shared" si="39"/>
        <v>0</v>
      </c>
    </row>
    <row r="114" spans="1:25" x14ac:dyDescent="0.25">
      <c r="A114" s="11">
        <f t="shared" si="3"/>
        <v>0</v>
      </c>
      <c r="B114" s="6">
        <f t="shared" si="3"/>
        <v>0</v>
      </c>
      <c r="C114" s="27">
        <f t="shared" ref="C114:M114" si="40">IFERROR(VLOOKUP($B114,$B$8:$F$44,2,FALSE)+VLOOKUP($B114,$B$8:$F$44,3,FALSE),0)*C72</f>
        <v>0</v>
      </c>
      <c r="D114" s="27">
        <f t="shared" si="40"/>
        <v>0</v>
      </c>
      <c r="E114" s="27">
        <f t="shared" si="40"/>
        <v>0</v>
      </c>
      <c r="F114" s="27">
        <f t="shared" si="40"/>
        <v>0</v>
      </c>
      <c r="G114" s="27">
        <f t="shared" si="40"/>
        <v>0</v>
      </c>
      <c r="H114" s="27">
        <f t="shared" si="40"/>
        <v>0</v>
      </c>
      <c r="I114" s="27">
        <f t="shared" si="40"/>
        <v>0</v>
      </c>
      <c r="J114" s="27">
        <f t="shared" si="40"/>
        <v>0</v>
      </c>
      <c r="K114" s="27">
        <f t="shared" si="40"/>
        <v>0</v>
      </c>
      <c r="L114" s="27">
        <f t="shared" si="40"/>
        <v>0</v>
      </c>
      <c r="M114" s="27">
        <f t="shared" si="40"/>
        <v>0</v>
      </c>
      <c r="O114" s="27">
        <f t="shared" ref="O114:Y114" si="41">IFERROR(VLOOKUP($B114,$B$8:$F$44,4,FALSE),0)*C72</f>
        <v>0</v>
      </c>
      <c r="P114" s="27">
        <f t="shared" si="41"/>
        <v>0</v>
      </c>
      <c r="Q114" s="27">
        <f t="shared" si="41"/>
        <v>0</v>
      </c>
      <c r="R114" s="27">
        <f t="shared" si="41"/>
        <v>0</v>
      </c>
      <c r="S114" s="27">
        <f t="shared" si="41"/>
        <v>0</v>
      </c>
      <c r="T114" s="27">
        <f t="shared" si="41"/>
        <v>0</v>
      </c>
      <c r="U114" s="27">
        <f t="shared" si="41"/>
        <v>0</v>
      </c>
      <c r="V114" s="27">
        <f t="shared" si="41"/>
        <v>0</v>
      </c>
      <c r="W114" s="27">
        <f t="shared" si="41"/>
        <v>0</v>
      </c>
      <c r="X114" s="27">
        <f t="shared" si="41"/>
        <v>0</v>
      </c>
      <c r="Y114" s="27">
        <f t="shared" si="41"/>
        <v>0</v>
      </c>
    </row>
    <row r="115" spans="1:25" x14ac:dyDescent="0.25">
      <c r="A115" s="11">
        <f t="shared" si="3"/>
        <v>0</v>
      </c>
      <c r="B115" s="6">
        <f t="shared" si="3"/>
        <v>0</v>
      </c>
      <c r="C115" s="27">
        <f t="shared" ref="C115:M115" si="42">IFERROR(VLOOKUP($B115,$B$8:$F$44,2,FALSE)+VLOOKUP($B115,$B$8:$F$44,3,FALSE),0)*C73</f>
        <v>0</v>
      </c>
      <c r="D115" s="27">
        <f t="shared" si="42"/>
        <v>0</v>
      </c>
      <c r="E115" s="27">
        <f t="shared" si="42"/>
        <v>0</v>
      </c>
      <c r="F115" s="27">
        <f t="shared" si="42"/>
        <v>0</v>
      </c>
      <c r="G115" s="27">
        <f t="shared" si="42"/>
        <v>0</v>
      </c>
      <c r="H115" s="27">
        <f t="shared" si="42"/>
        <v>0</v>
      </c>
      <c r="I115" s="27">
        <f t="shared" si="42"/>
        <v>0</v>
      </c>
      <c r="J115" s="27">
        <f t="shared" si="42"/>
        <v>0</v>
      </c>
      <c r="K115" s="27">
        <f t="shared" si="42"/>
        <v>0</v>
      </c>
      <c r="L115" s="27">
        <f t="shared" si="42"/>
        <v>0</v>
      </c>
      <c r="M115" s="27">
        <f t="shared" si="42"/>
        <v>0</v>
      </c>
      <c r="O115" s="27">
        <f t="shared" ref="O115:Y115" si="43">IFERROR(VLOOKUP($B115,$B$8:$F$44,4,FALSE),0)*C73</f>
        <v>0</v>
      </c>
      <c r="P115" s="27">
        <f t="shared" si="43"/>
        <v>0</v>
      </c>
      <c r="Q115" s="27">
        <f t="shared" si="43"/>
        <v>0</v>
      </c>
      <c r="R115" s="27">
        <f t="shared" si="43"/>
        <v>0</v>
      </c>
      <c r="S115" s="27">
        <f t="shared" si="43"/>
        <v>0</v>
      </c>
      <c r="T115" s="27">
        <f t="shared" si="43"/>
        <v>0</v>
      </c>
      <c r="U115" s="27">
        <f t="shared" si="43"/>
        <v>0</v>
      </c>
      <c r="V115" s="27">
        <f t="shared" si="43"/>
        <v>0</v>
      </c>
      <c r="W115" s="27">
        <f t="shared" si="43"/>
        <v>0</v>
      </c>
      <c r="X115" s="27">
        <f t="shared" si="43"/>
        <v>0</v>
      </c>
      <c r="Y115" s="27">
        <f t="shared" si="43"/>
        <v>0</v>
      </c>
    </row>
    <row r="116" spans="1:25" x14ac:dyDescent="0.25">
      <c r="A116" s="11">
        <f t="shared" ref="A116:B132" si="44">A74</f>
        <v>0</v>
      </c>
      <c r="B116" s="6">
        <f t="shared" si="44"/>
        <v>0</v>
      </c>
      <c r="C116" s="27">
        <f t="shared" ref="C116:M116" si="45">IFERROR(VLOOKUP($B116,$B$8:$F$44,2,FALSE)+VLOOKUP($B116,$B$8:$F$44,3,FALSE),0)*C74</f>
        <v>0</v>
      </c>
      <c r="D116" s="27">
        <f t="shared" si="45"/>
        <v>0</v>
      </c>
      <c r="E116" s="27">
        <f t="shared" si="45"/>
        <v>0</v>
      </c>
      <c r="F116" s="27">
        <f t="shared" si="45"/>
        <v>0</v>
      </c>
      <c r="G116" s="27">
        <f t="shared" si="45"/>
        <v>0</v>
      </c>
      <c r="H116" s="27">
        <f t="shared" si="45"/>
        <v>0</v>
      </c>
      <c r="I116" s="27">
        <f t="shared" si="45"/>
        <v>0</v>
      </c>
      <c r="J116" s="27">
        <f t="shared" si="45"/>
        <v>0</v>
      </c>
      <c r="K116" s="27">
        <f t="shared" si="45"/>
        <v>0</v>
      </c>
      <c r="L116" s="27">
        <f t="shared" si="45"/>
        <v>0</v>
      </c>
      <c r="M116" s="27">
        <f t="shared" si="45"/>
        <v>0</v>
      </c>
      <c r="O116" s="27">
        <f t="shared" ref="O116:Y116" si="46">IFERROR(VLOOKUP($B116,$B$8:$F$44,4,FALSE),0)*C74</f>
        <v>0</v>
      </c>
      <c r="P116" s="27">
        <f t="shared" si="46"/>
        <v>0</v>
      </c>
      <c r="Q116" s="27">
        <f t="shared" si="46"/>
        <v>0</v>
      </c>
      <c r="R116" s="27">
        <f t="shared" si="46"/>
        <v>0</v>
      </c>
      <c r="S116" s="27">
        <f t="shared" si="46"/>
        <v>0</v>
      </c>
      <c r="T116" s="27">
        <f t="shared" si="46"/>
        <v>0</v>
      </c>
      <c r="U116" s="27">
        <f t="shared" si="46"/>
        <v>0</v>
      </c>
      <c r="V116" s="27">
        <f t="shared" si="46"/>
        <v>0</v>
      </c>
      <c r="W116" s="27">
        <f t="shared" si="46"/>
        <v>0</v>
      </c>
      <c r="X116" s="27">
        <f t="shared" si="46"/>
        <v>0</v>
      </c>
      <c r="Y116" s="27">
        <f t="shared" si="46"/>
        <v>0</v>
      </c>
    </row>
    <row r="117" spans="1:25" x14ac:dyDescent="0.25">
      <c r="A117" s="11">
        <f t="shared" si="44"/>
        <v>0</v>
      </c>
      <c r="B117" s="6">
        <f t="shared" si="44"/>
        <v>0</v>
      </c>
      <c r="C117" s="27">
        <f t="shared" ref="C117:M117" si="47">IFERROR(VLOOKUP($B117,$B$8:$F$44,2,FALSE)+VLOOKUP($B117,$B$8:$F$44,3,FALSE),0)*C75</f>
        <v>0</v>
      </c>
      <c r="D117" s="27">
        <f t="shared" si="47"/>
        <v>0</v>
      </c>
      <c r="E117" s="27">
        <f t="shared" si="47"/>
        <v>0</v>
      </c>
      <c r="F117" s="27">
        <f t="shared" si="47"/>
        <v>0</v>
      </c>
      <c r="G117" s="27">
        <f t="shared" si="47"/>
        <v>0</v>
      </c>
      <c r="H117" s="27">
        <f t="shared" si="47"/>
        <v>0</v>
      </c>
      <c r="I117" s="27">
        <f t="shared" si="47"/>
        <v>0</v>
      </c>
      <c r="J117" s="27">
        <f t="shared" si="47"/>
        <v>0</v>
      </c>
      <c r="K117" s="27">
        <f t="shared" si="47"/>
        <v>0</v>
      </c>
      <c r="L117" s="27">
        <f t="shared" si="47"/>
        <v>0</v>
      </c>
      <c r="M117" s="27">
        <f t="shared" si="47"/>
        <v>0</v>
      </c>
      <c r="O117" s="27">
        <f t="shared" ref="O117:Y117" si="48">IFERROR(VLOOKUP($B117,$B$8:$F$44,4,FALSE),0)*C75</f>
        <v>0</v>
      </c>
      <c r="P117" s="27">
        <f t="shared" si="48"/>
        <v>0</v>
      </c>
      <c r="Q117" s="27">
        <f t="shared" si="48"/>
        <v>0</v>
      </c>
      <c r="R117" s="27">
        <f t="shared" si="48"/>
        <v>0</v>
      </c>
      <c r="S117" s="27">
        <f t="shared" si="48"/>
        <v>0</v>
      </c>
      <c r="T117" s="27">
        <f t="shared" si="48"/>
        <v>0</v>
      </c>
      <c r="U117" s="27">
        <f t="shared" si="48"/>
        <v>0</v>
      </c>
      <c r="V117" s="27">
        <f t="shared" si="48"/>
        <v>0</v>
      </c>
      <c r="W117" s="27">
        <f t="shared" si="48"/>
        <v>0</v>
      </c>
      <c r="X117" s="27">
        <f t="shared" si="48"/>
        <v>0</v>
      </c>
      <c r="Y117" s="27">
        <f t="shared" si="48"/>
        <v>0</v>
      </c>
    </row>
    <row r="118" spans="1:25" x14ac:dyDescent="0.25">
      <c r="A118" s="11">
        <f t="shared" si="44"/>
        <v>0</v>
      </c>
      <c r="B118" s="6">
        <f t="shared" si="44"/>
        <v>0</v>
      </c>
      <c r="C118" s="27">
        <f t="shared" ref="C118:M118" si="49">IFERROR(VLOOKUP($B118,$B$8:$F$44,2,FALSE)+VLOOKUP($B118,$B$8:$F$44,3,FALSE),0)*C76</f>
        <v>0</v>
      </c>
      <c r="D118" s="27">
        <f t="shared" si="49"/>
        <v>0</v>
      </c>
      <c r="E118" s="27">
        <f t="shared" si="49"/>
        <v>0</v>
      </c>
      <c r="F118" s="27">
        <f t="shared" si="49"/>
        <v>0</v>
      </c>
      <c r="G118" s="27">
        <f t="shared" si="49"/>
        <v>0</v>
      </c>
      <c r="H118" s="27">
        <f t="shared" si="49"/>
        <v>0</v>
      </c>
      <c r="I118" s="27">
        <f t="shared" si="49"/>
        <v>0</v>
      </c>
      <c r="J118" s="27">
        <f t="shared" si="49"/>
        <v>0</v>
      </c>
      <c r="K118" s="27">
        <f t="shared" si="49"/>
        <v>0</v>
      </c>
      <c r="L118" s="27">
        <f t="shared" si="49"/>
        <v>0</v>
      </c>
      <c r="M118" s="27">
        <f t="shared" si="49"/>
        <v>0</v>
      </c>
      <c r="O118" s="27">
        <f t="shared" ref="O118:Y118" si="50">IFERROR(VLOOKUP($B118,$B$8:$F$44,4,FALSE),0)*C76</f>
        <v>0</v>
      </c>
      <c r="P118" s="27">
        <f t="shared" si="50"/>
        <v>0</v>
      </c>
      <c r="Q118" s="27">
        <f t="shared" si="50"/>
        <v>0</v>
      </c>
      <c r="R118" s="27">
        <f t="shared" si="50"/>
        <v>0</v>
      </c>
      <c r="S118" s="27">
        <f t="shared" si="50"/>
        <v>0</v>
      </c>
      <c r="T118" s="27">
        <f t="shared" si="50"/>
        <v>0</v>
      </c>
      <c r="U118" s="27">
        <f t="shared" si="50"/>
        <v>0</v>
      </c>
      <c r="V118" s="27">
        <f t="shared" si="50"/>
        <v>0</v>
      </c>
      <c r="W118" s="27">
        <f t="shared" si="50"/>
        <v>0</v>
      </c>
      <c r="X118" s="27">
        <f t="shared" si="50"/>
        <v>0</v>
      </c>
      <c r="Y118" s="27">
        <f t="shared" si="50"/>
        <v>0</v>
      </c>
    </row>
    <row r="119" spans="1:25" x14ac:dyDescent="0.25">
      <c r="A119" s="11">
        <f t="shared" si="44"/>
        <v>0</v>
      </c>
      <c r="B119" s="6">
        <f t="shared" si="44"/>
        <v>0</v>
      </c>
      <c r="C119" s="27">
        <f t="shared" ref="C119:M119" si="51">IFERROR(VLOOKUP($B119,$B$8:$F$44,2,FALSE)+VLOOKUP($B119,$B$8:$F$44,3,FALSE),0)*C77</f>
        <v>0</v>
      </c>
      <c r="D119" s="27">
        <f t="shared" si="51"/>
        <v>0</v>
      </c>
      <c r="E119" s="27">
        <f t="shared" si="51"/>
        <v>0</v>
      </c>
      <c r="F119" s="27">
        <f t="shared" si="51"/>
        <v>0</v>
      </c>
      <c r="G119" s="27">
        <f t="shared" si="51"/>
        <v>0</v>
      </c>
      <c r="H119" s="27">
        <f t="shared" si="51"/>
        <v>0</v>
      </c>
      <c r="I119" s="27">
        <f t="shared" si="51"/>
        <v>0</v>
      </c>
      <c r="J119" s="27">
        <f t="shared" si="51"/>
        <v>0</v>
      </c>
      <c r="K119" s="27">
        <f t="shared" si="51"/>
        <v>0</v>
      </c>
      <c r="L119" s="27">
        <f t="shared" si="51"/>
        <v>0</v>
      </c>
      <c r="M119" s="27">
        <f t="shared" si="51"/>
        <v>0</v>
      </c>
      <c r="O119" s="27">
        <f t="shared" ref="O119:Y119" si="52">IFERROR(VLOOKUP($B119,$B$8:$F$44,4,FALSE),0)*C77</f>
        <v>0</v>
      </c>
      <c r="P119" s="27">
        <f t="shared" si="52"/>
        <v>0</v>
      </c>
      <c r="Q119" s="27">
        <f t="shared" si="52"/>
        <v>0</v>
      </c>
      <c r="R119" s="27">
        <f t="shared" si="52"/>
        <v>0</v>
      </c>
      <c r="S119" s="27">
        <f t="shared" si="52"/>
        <v>0</v>
      </c>
      <c r="T119" s="27">
        <f t="shared" si="52"/>
        <v>0</v>
      </c>
      <c r="U119" s="27">
        <f t="shared" si="52"/>
        <v>0</v>
      </c>
      <c r="V119" s="27">
        <f t="shared" si="52"/>
        <v>0</v>
      </c>
      <c r="W119" s="27">
        <f t="shared" si="52"/>
        <v>0</v>
      </c>
      <c r="X119" s="27">
        <f t="shared" si="52"/>
        <v>0</v>
      </c>
      <c r="Y119" s="27">
        <f t="shared" si="52"/>
        <v>0</v>
      </c>
    </row>
    <row r="120" spans="1:25" x14ac:dyDescent="0.25">
      <c r="A120" s="11">
        <f t="shared" si="44"/>
        <v>0</v>
      </c>
      <c r="B120" s="6">
        <f t="shared" si="44"/>
        <v>0</v>
      </c>
      <c r="C120" s="27">
        <f t="shared" ref="C120:M120" si="53">IFERROR(VLOOKUP($B120,$B$8:$F$44,2,FALSE)+VLOOKUP($B120,$B$8:$F$44,3,FALSE),0)*C78</f>
        <v>0</v>
      </c>
      <c r="D120" s="27">
        <f t="shared" si="53"/>
        <v>0</v>
      </c>
      <c r="E120" s="27">
        <f t="shared" si="53"/>
        <v>0</v>
      </c>
      <c r="F120" s="27">
        <f t="shared" si="53"/>
        <v>0</v>
      </c>
      <c r="G120" s="27">
        <f t="shared" si="53"/>
        <v>0</v>
      </c>
      <c r="H120" s="27">
        <f t="shared" si="53"/>
        <v>0</v>
      </c>
      <c r="I120" s="27">
        <f t="shared" si="53"/>
        <v>0</v>
      </c>
      <c r="J120" s="27">
        <f t="shared" si="53"/>
        <v>0</v>
      </c>
      <c r="K120" s="27">
        <f t="shared" si="53"/>
        <v>0</v>
      </c>
      <c r="L120" s="27">
        <f t="shared" si="53"/>
        <v>0</v>
      </c>
      <c r="M120" s="27">
        <f t="shared" si="53"/>
        <v>0</v>
      </c>
      <c r="O120" s="27">
        <f t="shared" ref="O120:Y120" si="54">IFERROR(VLOOKUP($B120,$B$8:$F$44,4,FALSE),0)*C78</f>
        <v>0</v>
      </c>
      <c r="P120" s="27">
        <f t="shared" si="54"/>
        <v>0</v>
      </c>
      <c r="Q120" s="27">
        <f t="shared" si="54"/>
        <v>0</v>
      </c>
      <c r="R120" s="27">
        <f t="shared" si="54"/>
        <v>0</v>
      </c>
      <c r="S120" s="27">
        <f t="shared" si="54"/>
        <v>0</v>
      </c>
      <c r="T120" s="27">
        <f t="shared" si="54"/>
        <v>0</v>
      </c>
      <c r="U120" s="27">
        <f t="shared" si="54"/>
        <v>0</v>
      </c>
      <c r="V120" s="27">
        <f t="shared" si="54"/>
        <v>0</v>
      </c>
      <c r="W120" s="27">
        <f t="shared" si="54"/>
        <v>0</v>
      </c>
      <c r="X120" s="27">
        <f t="shared" si="54"/>
        <v>0</v>
      </c>
      <c r="Y120" s="27">
        <f t="shared" si="54"/>
        <v>0</v>
      </c>
    </row>
    <row r="121" spans="1:25" x14ac:dyDescent="0.25">
      <c r="A121" s="11">
        <f t="shared" si="44"/>
        <v>0</v>
      </c>
      <c r="B121" s="6">
        <f t="shared" si="44"/>
        <v>0</v>
      </c>
      <c r="C121" s="27">
        <f t="shared" ref="C121:M121" si="55">IFERROR(VLOOKUP($B121,$B$8:$F$44,2,FALSE)+VLOOKUP($B121,$B$8:$F$44,3,FALSE),0)*C79</f>
        <v>0</v>
      </c>
      <c r="D121" s="27">
        <f t="shared" si="55"/>
        <v>0</v>
      </c>
      <c r="E121" s="27">
        <f t="shared" si="55"/>
        <v>0</v>
      </c>
      <c r="F121" s="27">
        <f t="shared" si="55"/>
        <v>0</v>
      </c>
      <c r="G121" s="27">
        <f t="shared" si="55"/>
        <v>0</v>
      </c>
      <c r="H121" s="27">
        <f t="shared" si="55"/>
        <v>0</v>
      </c>
      <c r="I121" s="27">
        <f t="shared" si="55"/>
        <v>0</v>
      </c>
      <c r="J121" s="27">
        <f t="shared" si="55"/>
        <v>0</v>
      </c>
      <c r="K121" s="27">
        <f t="shared" si="55"/>
        <v>0</v>
      </c>
      <c r="L121" s="27">
        <f t="shared" si="55"/>
        <v>0</v>
      </c>
      <c r="M121" s="27">
        <f t="shared" si="55"/>
        <v>0</v>
      </c>
      <c r="O121" s="27">
        <f t="shared" ref="O121:Y121" si="56">IFERROR(VLOOKUP($B121,$B$8:$F$44,4,FALSE),0)*C79</f>
        <v>0</v>
      </c>
      <c r="P121" s="27">
        <f t="shared" si="56"/>
        <v>0</v>
      </c>
      <c r="Q121" s="27">
        <f t="shared" si="56"/>
        <v>0</v>
      </c>
      <c r="R121" s="27">
        <f t="shared" si="56"/>
        <v>0</v>
      </c>
      <c r="S121" s="27">
        <f t="shared" si="56"/>
        <v>0</v>
      </c>
      <c r="T121" s="27">
        <f t="shared" si="56"/>
        <v>0</v>
      </c>
      <c r="U121" s="27">
        <f t="shared" si="56"/>
        <v>0</v>
      </c>
      <c r="V121" s="27">
        <f t="shared" si="56"/>
        <v>0</v>
      </c>
      <c r="W121" s="27">
        <f t="shared" si="56"/>
        <v>0</v>
      </c>
      <c r="X121" s="27">
        <f t="shared" si="56"/>
        <v>0</v>
      </c>
      <c r="Y121" s="27">
        <f t="shared" si="56"/>
        <v>0</v>
      </c>
    </row>
    <row r="122" spans="1:25" x14ac:dyDescent="0.25">
      <c r="A122" s="11">
        <f t="shared" si="44"/>
        <v>0</v>
      </c>
      <c r="B122" s="6">
        <f t="shared" si="44"/>
        <v>0</v>
      </c>
      <c r="C122" s="27">
        <f t="shared" ref="C122:M122" si="57">IFERROR(VLOOKUP($B122,$B$8:$F$44,2,FALSE)+VLOOKUP($B122,$B$8:$F$44,3,FALSE),0)*C80</f>
        <v>0</v>
      </c>
      <c r="D122" s="27">
        <f t="shared" si="57"/>
        <v>0</v>
      </c>
      <c r="E122" s="27">
        <f t="shared" si="57"/>
        <v>0</v>
      </c>
      <c r="F122" s="27">
        <f t="shared" si="57"/>
        <v>0</v>
      </c>
      <c r="G122" s="27">
        <f t="shared" si="57"/>
        <v>0</v>
      </c>
      <c r="H122" s="27">
        <f t="shared" si="57"/>
        <v>0</v>
      </c>
      <c r="I122" s="27">
        <f t="shared" si="57"/>
        <v>0</v>
      </c>
      <c r="J122" s="27">
        <f t="shared" si="57"/>
        <v>0</v>
      </c>
      <c r="K122" s="27">
        <f t="shared" si="57"/>
        <v>0</v>
      </c>
      <c r="L122" s="27">
        <f t="shared" si="57"/>
        <v>0</v>
      </c>
      <c r="M122" s="27">
        <f t="shared" si="57"/>
        <v>0</v>
      </c>
      <c r="O122" s="27">
        <f t="shared" ref="O122:Y122" si="58">IFERROR(VLOOKUP($B122,$B$8:$F$44,4,FALSE),0)*C80</f>
        <v>0</v>
      </c>
      <c r="P122" s="27">
        <f t="shared" si="58"/>
        <v>0</v>
      </c>
      <c r="Q122" s="27">
        <f t="shared" si="58"/>
        <v>0</v>
      </c>
      <c r="R122" s="27">
        <f t="shared" si="58"/>
        <v>0</v>
      </c>
      <c r="S122" s="27">
        <f t="shared" si="58"/>
        <v>0</v>
      </c>
      <c r="T122" s="27">
        <f t="shared" si="58"/>
        <v>0</v>
      </c>
      <c r="U122" s="27">
        <f t="shared" si="58"/>
        <v>0</v>
      </c>
      <c r="V122" s="27">
        <f t="shared" si="58"/>
        <v>0</v>
      </c>
      <c r="W122" s="27">
        <f t="shared" si="58"/>
        <v>0</v>
      </c>
      <c r="X122" s="27">
        <f t="shared" si="58"/>
        <v>0</v>
      </c>
      <c r="Y122" s="27">
        <f t="shared" si="58"/>
        <v>0</v>
      </c>
    </row>
    <row r="123" spans="1:25" x14ac:dyDescent="0.25">
      <c r="A123" s="11">
        <f t="shared" si="44"/>
        <v>0</v>
      </c>
      <c r="B123" s="6">
        <f t="shared" si="44"/>
        <v>0</v>
      </c>
      <c r="C123" s="27">
        <f t="shared" ref="C123:M123" si="59">IFERROR(VLOOKUP($B123,$B$8:$F$44,2,FALSE)+VLOOKUP($B123,$B$8:$F$44,3,FALSE),0)*C81</f>
        <v>0</v>
      </c>
      <c r="D123" s="27">
        <f t="shared" si="59"/>
        <v>0</v>
      </c>
      <c r="E123" s="27">
        <f t="shared" si="59"/>
        <v>0</v>
      </c>
      <c r="F123" s="27">
        <f t="shared" si="59"/>
        <v>0</v>
      </c>
      <c r="G123" s="27">
        <f t="shared" si="59"/>
        <v>0</v>
      </c>
      <c r="H123" s="27">
        <f t="shared" si="59"/>
        <v>0</v>
      </c>
      <c r="I123" s="27">
        <f t="shared" si="59"/>
        <v>0</v>
      </c>
      <c r="J123" s="27">
        <f t="shared" si="59"/>
        <v>0</v>
      </c>
      <c r="K123" s="27">
        <f t="shared" si="59"/>
        <v>0</v>
      </c>
      <c r="L123" s="27">
        <f t="shared" si="59"/>
        <v>0</v>
      </c>
      <c r="M123" s="27">
        <f t="shared" si="59"/>
        <v>0</v>
      </c>
      <c r="O123" s="27">
        <f t="shared" ref="O123:Y123" si="60">IFERROR(VLOOKUP($B123,$B$8:$F$44,4,FALSE),0)*C81</f>
        <v>0</v>
      </c>
      <c r="P123" s="27">
        <f t="shared" si="60"/>
        <v>0</v>
      </c>
      <c r="Q123" s="27">
        <f t="shared" si="60"/>
        <v>0</v>
      </c>
      <c r="R123" s="27">
        <f t="shared" si="60"/>
        <v>0</v>
      </c>
      <c r="S123" s="27">
        <f t="shared" si="60"/>
        <v>0</v>
      </c>
      <c r="T123" s="27">
        <f t="shared" si="60"/>
        <v>0</v>
      </c>
      <c r="U123" s="27">
        <f t="shared" si="60"/>
        <v>0</v>
      </c>
      <c r="V123" s="27">
        <f t="shared" si="60"/>
        <v>0</v>
      </c>
      <c r="W123" s="27">
        <f t="shared" si="60"/>
        <v>0</v>
      </c>
      <c r="X123" s="27">
        <f t="shared" si="60"/>
        <v>0</v>
      </c>
      <c r="Y123" s="27">
        <f t="shared" si="60"/>
        <v>0</v>
      </c>
    </row>
    <row r="124" spans="1:25" x14ac:dyDescent="0.25">
      <c r="A124" s="11">
        <f t="shared" si="44"/>
        <v>0</v>
      </c>
      <c r="B124" s="6">
        <f t="shared" si="44"/>
        <v>0</v>
      </c>
      <c r="C124" s="27">
        <f t="shared" ref="C124:M124" si="61">IFERROR(VLOOKUP($B124,$B$8:$F$44,2,FALSE)+VLOOKUP($B124,$B$8:$F$44,3,FALSE),0)*C82</f>
        <v>0</v>
      </c>
      <c r="D124" s="27">
        <f t="shared" si="61"/>
        <v>0</v>
      </c>
      <c r="E124" s="27">
        <f t="shared" si="61"/>
        <v>0</v>
      </c>
      <c r="F124" s="27">
        <f t="shared" si="61"/>
        <v>0</v>
      </c>
      <c r="G124" s="27">
        <f t="shared" si="61"/>
        <v>0</v>
      </c>
      <c r="H124" s="27">
        <f t="shared" si="61"/>
        <v>0</v>
      </c>
      <c r="I124" s="27">
        <f t="shared" si="61"/>
        <v>0</v>
      </c>
      <c r="J124" s="27">
        <f t="shared" si="61"/>
        <v>0</v>
      </c>
      <c r="K124" s="27">
        <f t="shared" si="61"/>
        <v>0</v>
      </c>
      <c r="L124" s="27">
        <f t="shared" si="61"/>
        <v>0</v>
      </c>
      <c r="M124" s="27">
        <f t="shared" si="61"/>
        <v>0</v>
      </c>
      <c r="O124" s="27">
        <f t="shared" ref="O124:Y124" si="62">IFERROR(VLOOKUP($B124,$B$8:$F$44,4,FALSE),0)*C82</f>
        <v>0</v>
      </c>
      <c r="P124" s="27">
        <f t="shared" si="62"/>
        <v>0</v>
      </c>
      <c r="Q124" s="27">
        <f t="shared" si="62"/>
        <v>0</v>
      </c>
      <c r="R124" s="27">
        <f t="shared" si="62"/>
        <v>0</v>
      </c>
      <c r="S124" s="27">
        <f t="shared" si="62"/>
        <v>0</v>
      </c>
      <c r="T124" s="27">
        <f t="shared" si="62"/>
        <v>0</v>
      </c>
      <c r="U124" s="27">
        <f t="shared" si="62"/>
        <v>0</v>
      </c>
      <c r="V124" s="27">
        <f t="shared" si="62"/>
        <v>0</v>
      </c>
      <c r="W124" s="27">
        <f t="shared" si="62"/>
        <v>0</v>
      </c>
      <c r="X124" s="27">
        <f t="shared" si="62"/>
        <v>0</v>
      </c>
      <c r="Y124" s="27">
        <f t="shared" si="62"/>
        <v>0</v>
      </c>
    </row>
    <row r="125" spans="1:25" x14ac:dyDescent="0.25">
      <c r="A125" s="11">
        <f t="shared" si="44"/>
        <v>0</v>
      </c>
      <c r="B125" s="6">
        <f t="shared" si="44"/>
        <v>0</v>
      </c>
      <c r="C125" s="27">
        <f t="shared" ref="C125:M125" si="63">IFERROR(VLOOKUP($B125,$B$8:$F$44,2,FALSE)+VLOOKUP($B125,$B$8:$F$44,3,FALSE),0)*C83</f>
        <v>0</v>
      </c>
      <c r="D125" s="27">
        <f t="shared" si="63"/>
        <v>0</v>
      </c>
      <c r="E125" s="27">
        <f t="shared" si="63"/>
        <v>0</v>
      </c>
      <c r="F125" s="27">
        <f t="shared" si="63"/>
        <v>0</v>
      </c>
      <c r="G125" s="27">
        <f t="shared" si="63"/>
        <v>0</v>
      </c>
      <c r="H125" s="27">
        <f t="shared" si="63"/>
        <v>0</v>
      </c>
      <c r="I125" s="27">
        <f t="shared" si="63"/>
        <v>0</v>
      </c>
      <c r="J125" s="27">
        <f t="shared" si="63"/>
        <v>0</v>
      </c>
      <c r="K125" s="27">
        <f t="shared" si="63"/>
        <v>0</v>
      </c>
      <c r="L125" s="27">
        <f t="shared" si="63"/>
        <v>0</v>
      </c>
      <c r="M125" s="27">
        <f t="shared" si="63"/>
        <v>0</v>
      </c>
      <c r="O125" s="27">
        <f t="shared" ref="O125:Y125" si="64">IFERROR(VLOOKUP($B125,$B$8:$F$44,4,FALSE),0)*C83</f>
        <v>0</v>
      </c>
      <c r="P125" s="27">
        <f t="shared" si="64"/>
        <v>0</v>
      </c>
      <c r="Q125" s="27">
        <f t="shared" si="64"/>
        <v>0</v>
      </c>
      <c r="R125" s="27">
        <f t="shared" si="64"/>
        <v>0</v>
      </c>
      <c r="S125" s="27">
        <f t="shared" si="64"/>
        <v>0</v>
      </c>
      <c r="T125" s="27">
        <f t="shared" si="64"/>
        <v>0</v>
      </c>
      <c r="U125" s="27">
        <f t="shared" si="64"/>
        <v>0</v>
      </c>
      <c r="V125" s="27">
        <f t="shared" si="64"/>
        <v>0</v>
      </c>
      <c r="W125" s="27">
        <f t="shared" si="64"/>
        <v>0</v>
      </c>
      <c r="X125" s="27">
        <f t="shared" si="64"/>
        <v>0</v>
      </c>
      <c r="Y125" s="27">
        <f t="shared" si="64"/>
        <v>0</v>
      </c>
    </row>
    <row r="126" spans="1:25" x14ac:dyDescent="0.25">
      <c r="A126" s="11">
        <f t="shared" si="44"/>
        <v>0</v>
      </c>
      <c r="B126" s="6">
        <f t="shared" si="44"/>
        <v>0</v>
      </c>
      <c r="C126" s="27">
        <f t="shared" ref="C126:M126" si="65">IFERROR(VLOOKUP($B126,$B$8:$F$44,2,FALSE)+VLOOKUP($B126,$B$8:$F$44,3,FALSE),0)*C84</f>
        <v>0</v>
      </c>
      <c r="D126" s="27">
        <f t="shared" si="65"/>
        <v>0</v>
      </c>
      <c r="E126" s="27">
        <f t="shared" si="65"/>
        <v>0</v>
      </c>
      <c r="F126" s="27">
        <f t="shared" si="65"/>
        <v>0</v>
      </c>
      <c r="G126" s="27">
        <f t="shared" si="65"/>
        <v>0</v>
      </c>
      <c r="H126" s="27">
        <f t="shared" si="65"/>
        <v>0</v>
      </c>
      <c r="I126" s="27">
        <f t="shared" si="65"/>
        <v>0</v>
      </c>
      <c r="J126" s="27">
        <f t="shared" si="65"/>
        <v>0</v>
      </c>
      <c r="K126" s="27">
        <f t="shared" si="65"/>
        <v>0</v>
      </c>
      <c r="L126" s="27">
        <f t="shared" si="65"/>
        <v>0</v>
      </c>
      <c r="M126" s="27">
        <f t="shared" si="65"/>
        <v>0</v>
      </c>
      <c r="O126" s="27">
        <f t="shared" ref="O126:Y126" si="66">IFERROR(VLOOKUP($B126,$B$8:$F$44,4,FALSE),0)*C84</f>
        <v>0</v>
      </c>
      <c r="P126" s="27">
        <f t="shared" si="66"/>
        <v>0</v>
      </c>
      <c r="Q126" s="27">
        <f t="shared" si="66"/>
        <v>0</v>
      </c>
      <c r="R126" s="27">
        <f t="shared" si="66"/>
        <v>0</v>
      </c>
      <c r="S126" s="27">
        <f t="shared" si="66"/>
        <v>0</v>
      </c>
      <c r="T126" s="27">
        <f t="shared" si="66"/>
        <v>0</v>
      </c>
      <c r="U126" s="27">
        <f t="shared" si="66"/>
        <v>0</v>
      </c>
      <c r="V126" s="27">
        <f t="shared" si="66"/>
        <v>0</v>
      </c>
      <c r="W126" s="27">
        <f t="shared" si="66"/>
        <v>0</v>
      </c>
      <c r="X126" s="27">
        <f t="shared" si="66"/>
        <v>0</v>
      </c>
      <c r="Y126" s="27">
        <f t="shared" si="66"/>
        <v>0</v>
      </c>
    </row>
    <row r="127" spans="1:25" x14ac:dyDescent="0.25">
      <c r="A127" s="11">
        <f t="shared" si="44"/>
        <v>0</v>
      </c>
      <c r="B127" s="6">
        <f t="shared" si="44"/>
        <v>0</v>
      </c>
      <c r="C127" s="27">
        <f t="shared" ref="C127:M127" si="67">IFERROR(VLOOKUP($B127,$B$8:$F$44,2,FALSE)+VLOOKUP($B127,$B$8:$F$44,3,FALSE),0)*C85</f>
        <v>0</v>
      </c>
      <c r="D127" s="27">
        <f t="shared" si="67"/>
        <v>0</v>
      </c>
      <c r="E127" s="27">
        <f t="shared" si="67"/>
        <v>0</v>
      </c>
      <c r="F127" s="27">
        <f t="shared" si="67"/>
        <v>0</v>
      </c>
      <c r="G127" s="27">
        <f t="shared" si="67"/>
        <v>0</v>
      </c>
      <c r="H127" s="27">
        <f t="shared" si="67"/>
        <v>0</v>
      </c>
      <c r="I127" s="27">
        <f t="shared" si="67"/>
        <v>0</v>
      </c>
      <c r="J127" s="27">
        <f t="shared" si="67"/>
        <v>0</v>
      </c>
      <c r="K127" s="27">
        <f t="shared" si="67"/>
        <v>0</v>
      </c>
      <c r="L127" s="27">
        <f t="shared" si="67"/>
        <v>0</v>
      </c>
      <c r="M127" s="27">
        <f t="shared" si="67"/>
        <v>0</v>
      </c>
      <c r="O127" s="27">
        <f t="shared" ref="O127:Y127" si="68">IFERROR(VLOOKUP($B127,$B$8:$F$44,4,FALSE),0)*C85</f>
        <v>0</v>
      </c>
      <c r="P127" s="27">
        <f t="shared" si="68"/>
        <v>0</v>
      </c>
      <c r="Q127" s="27">
        <f t="shared" si="68"/>
        <v>0</v>
      </c>
      <c r="R127" s="27">
        <f t="shared" si="68"/>
        <v>0</v>
      </c>
      <c r="S127" s="27">
        <f t="shared" si="68"/>
        <v>0</v>
      </c>
      <c r="T127" s="27">
        <f t="shared" si="68"/>
        <v>0</v>
      </c>
      <c r="U127" s="27">
        <f t="shared" si="68"/>
        <v>0</v>
      </c>
      <c r="V127" s="27">
        <f t="shared" si="68"/>
        <v>0</v>
      </c>
      <c r="W127" s="27">
        <f t="shared" si="68"/>
        <v>0</v>
      </c>
      <c r="X127" s="27">
        <f t="shared" si="68"/>
        <v>0</v>
      </c>
      <c r="Y127" s="27">
        <f t="shared" si="68"/>
        <v>0</v>
      </c>
    </row>
    <row r="128" spans="1:25" x14ac:dyDescent="0.25">
      <c r="A128" s="11">
        <f t="shared" si="44"/>
        <v>0</v>
      </c>
      <c r="B128" s="6">
        <f t="shared" si="44"/>
        <v>0</v>
      </c>
      <c r="C128" s="27">
        <f t="shared" ref="C128:M128" si="69">IFERROR(VLOOKUP($B128,$B$8:$F$44,2,FALSE)+VLOOKUP($B128,$B$8:$F$44,3,FALSE),0)*C86</f>
        <v>0</v>
      </c>
      <c r="D128" s="27">
        <f t="shared" si="69"/>
        <v>0</v>
      </c>
      <c r="E128" s="27">
        <f t="shared" si="69"/>
        <v>0</v>
      </c>
      <c r="F128" s="27">
        <f t="shared" si="69"/>
        <v>0</v>
      </c>
      <c r="G128" s="27">
        <f t="shared" si="69"/>
        <v>0</v>
      </c>
      <c r="H128" s="27">
        <f t="shared" si="69"/>
        <v>0</v>
      </c>
      <c r="I128" s="27">
        <f t="shared" si="69"/>
        <v>0</v>
      </c>
      <c r="J128" s="27">
        <f t="shared" si="69"/>
        <v>0</v>
      </c>
      <c r="K128" s="27">
        <f t="shared" si="69"/>
        <v>0</v>
      </c>
      <c r="L128" s="27">
        <f t="shared" si="69"/>
        <v>0</v>
      </c>
      <c r="M128" s="27">
        <f t="shared" si="69"/>
        <v>0</v>
      </c>
      <c r="O128" s="27">
        <f t="shared" ref="O128:Y128" si="70">IFERROR(VLOOKUP($B128,$B$8:$F$44,4,FALSE),0)*C86</f>
        <v>0</v>
      </c>
      <c r="P128" s="27">
        <f t="shared" si="70"/>
        <v>0</v>
      </c>
      <c r="Q128" s="27">
        <f t="shared" si="70"/>
        <v>0</v>
      </c>
      <c r="R128" s="27">
        <f t="shared" si="70"/>
        <v>0</v>
      </c>
      <c r="S128" s="27">
        <f t="shared" si="70"/>
        <v>0</v>
      </c>
      <c r="T128" s="27">
        <f t="shared" si="70"/>
        <v>0</v>
      </c>
      <c r="U128" s="27">
        <f t="shared" si="70"/>
        <v>0</v>
      </c>
      <c r="V128" s="27">
        <f t="shared" si="70"/>
        <v>0</v>
      </c>
      <c r="W128" s="27">
        <f t="shared" si="70"/>
        <v>0</v>
      </c>
      <c r="X128" s="27">
        <f t="shared" si="70"/>
        <v>0</v>
      </c>
      <c r="Y128" s="27">
        <f t="shared" si="70"/>
        <v>0</v>
      </c>
    </row>
    <row r="129" spans="1:47" x14ac:dyDescent="0.25">
      <c r="A129" s="11">
        <f t="shared" si="44"/>
        <v>0</v>
      </c>
      <c r="B129" s="6">
        <f t="shared" si="44"/>
        <v>0</v>
      </c>
      <c r="C129" s="27">
        <f t="shared" ref="C129:M129" si="71">IFERROR(VLOOKUP($B129,$B$8:$F$44,2,FALSE)+VLOOKUP($B129,$B$8:$F$44,3,FALSE),0)*C87</f>
        <v>0</v>
      </c>
      <c r="D129" s="27">
        <f t="shared" si="71"/>
        <v>0</v>
      </c>
      <c r="E129" s="27">
        <f t="shared" si="71"/>
        <v>0</v>
      </c>
      <c r="F129" s="27">
        <f t="shared" si="71"/>
        <v>0</v>
      </c>
      <c r="G129" s="27">
        <f t="shared" si="71"/>
        <v>0</v>
      </c>
      <c r="H129" s="27">
        <f t="shared" si="71"/>
        <v>0</v>
      </c>
      <c r="I129" s="27">
        <f t="shared" si="71"/>
        <v>0</v>
      </c>
      <c r="J129" s="27">
        <f t="shared" si="71"/>
        <v>0</v>
      </c>
      <c r="K129" s="27">
        <f t="shared" si="71"/>
        <v>0</v>
      </c>
      <c r="L129" s="27">
        <f t="shared" si="71"/>
        <v>0</v>
      </c>
      <c r="M129" s="27">
        <f t="shared" si="71"/>
        <v>0</v>
      </c>
      <c r="O129" s="27">
        <f t="shared" ref="O129:Y129" si="72">IFERROR(VLOOKUP($B129,$B$8:$F$44,4,FALSE),0)*C87</f>
        <v>0</v>
      </c>
      <c r="P129" s="27">
        <f t="shared" si="72"/>
        <v>0</v>
      </c>
      <c r="Q129" s="27">
        <f t="shared" si="72"/>
        <v>0</v>
      </c>
      <c r="R129" s="27">
        <f t="shared" si="72"/>
        <v>0</v>
      </c>
      <c r="S129" s="27">
        <f t="shared" si="72"/>
        <v>0</v>
      </c>
      <c r="T129" s="27">
        <f t="shared" si="72"/>
        <v>0</v>
      </c>
      <c r="U129" s="27">
        <f t="shared" si="72"/>
        <v>0</v>
      </c>
      <c r="V129" s="27">
        <f t="shared" si="72"/>
        <v>0</v>
      </c>
      <c r="W129" s="27">
        <f t="shared" si="72"/>
        <v>0</v>
      </c>
      <c r="X129" s="27">
        <f t="shared" si="72"/>
        <v>0</v>
      </c>
      <c r="Y129" s="27">
        <f t="shared" si="72"/>
        <v>0</v>
      </c>
    </row>
    <row r="130" spans="1:47" x14ac:dyDescent="0.25">
      <c r="A130" s="11">
        <f t="shared" si="44"/>
        <v>0</v>
      </c>
      <c r="B130" s="6">
        <f t="shared" si="44"/>
        <v>0</v>
      </c>
      <c r="C130" s="27">
        <f t="shared" ref="C130:M130" si="73">IFERROR(VLOOKUP($B130,$B$8:$F$44,2,FALSE)+VLOOKUP($B130,$B$8:$F$44,3,FALSE),0)*C88</f>
        <v>0</v>
      </c>
      <c r="D130" s="27">
        <f t="shared" si="73"/>
        <v>0</v>
      </c>
      <c r="E130" s="27">
        <f t="shared" si="73"/>
        <v>0</v>
      </c>
      <c r="F130" s="27">
        <f t="shared" si="73"/>
        <v>0</v>
      </c>
      <c r="G130" s="27">
        <f t="shared" si="73"/>
        <v>0</v>
      </c>
      <c r="H130" s="27">
        <f t="shared" si="73"/>
        <v>0</v>
      </c>
      <c r="I130" s="27">
        <f t="shared" si="73"/>
        <v>0</v>
      </c>
      <c r="J130" s="27">
        <f t="shared" si="73"/>
        <v>0</v>
      </c>
      <c r="K130" s="27">
        <f t="shared" si="73"/>
        <v>0</v>
      </c>
      <c r="L130" s="27">
        <f t="shared" si="73"/>
        <v>0</v>
      </c>
      <c r="M130" s="27">
        <f t="shared" si="73"/>
        <v>0</v>
      </c>
      <c r="O130" s="27">
        <f t="shared" ref="O130:Y130" si="74">IFERROR(VLOOKUP($B130,$B$8:$F$44,4,FALSE),0)*C88</f>
        <v>0</v>
      </c>
      <c r="P130" s="27">
        <f t="shared" si="74"/>
        <v>0</v>
      </c>
      <c r="Q130" s="27">
        <f t="shared" si="74"/>
        <v>0</v>
      </c>
      <c r="R130" s="27">
        <f t="shared" si="74"/>
        <v>0</v>
      </c>
      <c r="S130" s="27">
        <f t="shared" si="74"/>
        <v>0</v>
      </c>
      <c r="T130" s="27">
        <f t="shared" si="74"/>
        <v>0</v>
      </c>
      <c r="U130" s="27">
        <f t="shared" si="74"/>
        <v>0</v>
      </c>
      <c r="V130" s="27">
        <f t="shared" si="74"/>
        <v>0</v>
      </c>
      <c r="W130" s="27">
        <f t="shared" si="74"/>
        <v>0</v>
      </c>
      <c r="X130" s="27">
        <f t="shared" si="74"/>
        <v>0</v>
      </c>
      <c r="Y130" s="27">
        <f t="shared" si="74"/>
        <v>0</v>
      </c>
    </row>
    <row r="131" spans="1:47" x14ac:dyDescent="0.25">
      <c r="A131" s="11">
        <f t="shared" si="44"/>
        <v>0</v>
      </c>
      <c r="B131" s="6">
        <f t="shared" si="44"/>
        <v>0</v>
      </c>
      <c r="C131" s="27">
        <f t="shared" ref="C131:M131" si="75">IFERROR(VLOOKUP($B131,$B$8:$F$44,2,FALSE)+VLOOKUP($B131,$B$8:$F$44,3,FALSE),0)*C89</f>
        <v>0</v>
      </c>
      <c r="D131" s="27">
        <f t="shared" si="75"/>
        <v>0</v>
      </c>
      <c r="E131" s="27">
        <f t="shared" si="75"/>
        <v>0</v>
      </c>
      <c r="F131" s="27">
        <f t="shared" si="75"/>
        <v>0</v>
      </c>
      <c r="G131" s="27">
        <f t="shared" si="75"/>
        <v>0</v>
      </c>
      <c r="H131" s="27">
        <f t="shared" si="75"/>
        <v>0</v>
      </c>
      <c r="I131" s="27">
        <f t="shared" si="75"/>
        <v>0</v>
      </c>
      <c r="J131" s="27">
        <f t="shared" si="75"/>
        <v>0</v>
      </c>
      <c r="K131" s="27">
        <f t="shared" si="75"/>
        <v>0</v>
      </c>
      <c r="L131" s="27">
        <f t="shared" si="75"/>
        <v>0</v>
      </c>
      <c r="M131" s="27">
        <f t="shared" si="75"/>
        <v>0</v>
      </c>
      <c r="O131" s="27">
        <f t="shared" ref="O131:Y131" si="76">IFERROR(VLOOKUP($B131,$B$8:$F$44,4,FALSE),0)*C89</f>
        <v>0</v>
      </c>
      <c r="P131" s="27">
        <f t="shared" si="76"/>
        <v>0</v>
      </c>
      <c r="Q131" s="27">
        <f t="shared" si="76"/>
        <v>0</v>
      </c>
      <c r="R131" s="27">
        <f t="shared" si="76"/>
        <v>0</v>
      </c>
      <c r="S131" s="27">
        <f t="shared" si="76"/>
        <v>0</v>
      </c>
      <c r="T131" s="27">
        <f t="shared" si="76"/>
        <v>0</v>
      </c>
      <c r="U131" s="27">
        <f t="shared" si="76"/>
        <v>0</v>
      </c>
      <c r="V131" s="27">
        <f t="shared" si="76"/>
        <v>0</v>
      </c>
      <c r="W131" s="27">
        <f t="shared" si="76"/>
        <v>0</v>
      </c>
      <c r="X131" s="27">
        <f t="shared" si="76"/>
        <v>0</v>
      </c>
      <c r="Y131" s="27">
        <f t="shared" si="76"/>
        <v>0</v>
      </c>
    </row>
    <row r="132" spans="1:47" x14ac:dyDescent="0.25">
      <c r="A132" s="11">
        <f t="shared" si="44"/>
        <v>0</v>
      </c>
      <c r="B132" s="6">
        <f t="shared" si="44"/>
        <v>0</v>
      </c>
      <c r="C132" s="27">
        <f t="shared" ref="C132:M132" si="77">IFERROR(VLOOKUP($B132,$B$8:$F$44,2,FALSE)+VLOOKUP($B132,$B$8:$F$44,3,FALSE),0)*C90</f>
        <v>0</v>
      </c>
      <c r="D132" s="27">
        <f t="shared" si="77"/>
        <v>0</v>
      </c>
      <c r="E132" s="27">
        <f t="shared" si="77"/>
        <v>0</v>
      </c>
      <c r="F132" s="27">
        <f t="shared" si="77"/>
        <v>0</v>
      </c>
      <c r="G132" s="27">
        <f t="shared" si="77"/>
        <v>0</v>
      </c>
      <c r="H132" s="27">
        <f t="shared" si="77"/>
        <v>0</v>
      </c>
      <c r="I132" s="27">
        <f t="shared" si="77"/>
        <v>0</v>
      </c>
      <c r="J132" s="27">
        <f t="shared" si="77"/>
        <v>0</v>
      </c>
      <c r="K132" s="27">
        <f t="shared" si="77"/>
        <v>0</v>
      </c>
      <c r="L132" s="27">
        <f t="shared" si="77"/>
        <v>0</v>
      </c>
      <c r="M132" s="27">
        <f t="shared" si="77"/>
        <v>0</v>
      </c>
      <c r="O132" s="27">
        <f t="shared" ref="O132:Y132" si="78">IFERROR(VLOOKUP($B132,$B$8:$F$44,4,FALSE),0)*C90</f>
        <v>0</v>
      </c>
      <c r="P132" s="27">
        <f t="shared" si="78"/>
        <v>0</v>
      </c>
      <c r="Q132" s="27">
        <f t="shared" si="78"/>
        <v>0</v>
      </c>
      <c r="R132" s="27">
        <f t="shared" si="78"/>
        <v>0</v>
      </c>
      <c r="S132" s="27">
        <f t="shared" si="78"/>
        <v>0</v>
      </c>
      <c r="T132" s="27">
        <f t="shared" si="78"/>
        <v>0</v>
      </c>
      <c r="U132" s="27">
        <f t="shared" si="78"/>
        <v>0</v>
      </c>
      <c r="V132" s="27">
        <f t="shared" si="78"/>
        <v>0</v>
      </c>
      <c r="W132" s="27">
        <f t="shared" si="78"/>
        <v>0</v>
      </c>
      <c r="X132" s="27">
        <f t="shared" si="78"/>
        <v>0</v>
      </c>
      <c r="Y132" s="27">
        <f t="shared" si="78"/>
        <v>0</v>
      </c>
    </row>
    <row r="133" spans="1:47" x14ac:dyDescent="0.25">
      <c r="A133" s="11"/>
      <c r="C133" s="28"/>
      <c r="D133" s="28"/>
      <c r="E133" s="28"/>
      <c r="F133" s="28"/>
      <c r="G133" s="28"/>
      <c r="H133" s="28"/>
      <c r="I133" s="28"/>
      <c r="J133" s="28"/>
      <c r="K133" s="28"/>
      <c r="L133" s="12"/>
    </row>
    <row r="134" spans="1:47" ht="15.75" customHeight="1" thickBot="1" x14ac:dyDescent="0.3">
      <c r="A134"/>
      <c r="B134"/>
      <c r="C134" s="29">
        <f t="shared" ref="C134:M134" si="79">SUM(C96:C132)</f>
        <v>0</v>
      </c>
      <c r="D134" s="29">
        <f t="shared" si="79"/>
        <v>0</v>
      </c>
      <c r="E134" s="29">
        <f t="shared" si="79"/>
        <v>0</v>
      </c>
      <c r="F134" s="29">
        <f t="shared" si="79"/>
        <v>0</v>
      </c>
      <c r="G134" s="29">
        <f t="shared" si="79"/>
        <v>0</v>
      </c>
      <c r="H134" s="29">
        <f t="shared" si="79"/>
        <v>0</v>
      </c>
      <c r="I134" s="29">
        <f t="shared" si="79"/>
        <v>0</v>
      </c>
      <c r="J134" s="29">
        <f t="shared" si="79"/>
        <v>0</v>
      </c>
      <c r="K134" s="29">
        <f t="shared" si="79"/>
        <v>0</v>
      </c>
      <c r="L134" s="29">
        <f t="shared" si="79"/>
        <v>0</v>
      </c>
      <c r="M134" s="29">
        <f t="shared" si="79"/>
        <v>0</v>
      </c>
      <c r="N134"/>
      <c r="O134" s="29">
        <f t="shared" ref="O134:Y134" si="80">SUM(O96:O132)</f>
        <v>0</v>
      </c>
      <c r="P134" s="29">
        <f t="shared" si="80"/>
        <v>0</v>
      </c>
      <c r="Q134" s="29">
        <f t="shared" si="80"/>
        <v>0</v>
      </c>
      <c r="R134" s="29">
        <f t="shared" si="80"/>
        <v>0</v>
      </c>
      <c r="S134" s="29">
        <f t="shared" si="80"/>
        <v>0</v>
      </c>
      <c r="T134" s="29">
        <f t="shared" si="80"/>
        <v>0</v>
      </c>
      <c r="U134" s="29">
        <f t="shared" si="80"/>
        <v>0</v>
      </c>
      <c r="V134" s="29">
        <f t="shared" si="80"/>
        <v>0</v>
      </c>
      <c r="W134" s="29">
        <f t="shared" si="80"/>
        <v>0</v>
      </c>
      <c r="X134" s="29">
        <f t="shared" si="80"/>
        <v>0</v>
      </c>
      <c r="Y134" s="29">
        <f t="shared" si="80"/>
        <v>0</v>
      </c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</row>
    <row r="135" spans="1:47" ht="15.75" customHeight="1" thickTop="1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</row>
    <row r="136" spans="1:47" ht="18" customHeight="1" thickBot="1" x14ac:dyDescent="0.35">
      <c r="A136" s="19" t="s">
        <v>64</v>
      </c>
      <c r="B136"/>
      <c r="C136" s="30">
        <f>IFERROR(SUMIFS(HedgeResults[LiabilityRandsPerPoint],HedgeResults[CurveType],"Nominal",HedgeResults[ShockDate],C95)/COUNTIFS(HedgeResults[CurveType],"Nominal",HedgeResults[ShockDate],C95),0)</f>
        <v>0</v>
      </c>
      <c r="D136" s="30">
        <f>IFERROR(SUMIFS(HedgeResults[LiabilityRandsPerPoint],HedgeResults[CurveType],"Nominal",HedgeResults[ShockDate],D95)/COUNTIFS(HedgeResults[CurveType],"Nominal",HedgeResults[ShockDate],D95),0)</f>
        <v>0</v>
      </c>
      <c r="E136" s="30">
        <f>IFERROR(SUMIFS(HedgeResults[LiabilityRandsPerPoint],HedgeResults[CurveType],"Nominal",HedgeResults[ShockDate],E95)/COUNTIFS(HedgeResults[CurveType],"Nominal",HedgeResults[ShockDate],E95),0)</f>
        <v>0</v>
      </c>
      <c r="F136" s="30">
        <f>IFERROR(SUMIFS(HedgeResults[LiabilityRandsPerPoint],HedgeResults[CurveType],"Nominal",HedgeResults[ShockDate],F95)/COUNTIFS(HedgeResults[CurveType],"Nominal",HedgeResults[ShockDate],F95),0)</f>
        <v>0</v>
      </c>
      <c r="G136" s="30">
        <f>IFERROR(SUMIFS(HedgeResults[LiabilityRandsPerPoint],HedgeResults[CurveType],"Nominal",HedgeResults[ShockDate],G95)/COUNTIFS(HedgeResults[CurveType],"Nominal",HedgeResults[ShockDate],G95),0)</f>
        <v>0</v>
      </c>
      <c r="H136" s="30">
        <f>IFERROR(SUMIFS(HedgeResults[LiabilityRandsPerPoint],HedgeResults[CurveType],"Nominal",HedgeResults[ShockDate],H95)/COUNTIFS(HedgeResults[CurveType],"Nominal",HedgeResults[ShockDate],H95),0)</f>
        <v>0</v>
      </c>
      <c r="I136" s="30">
        <f>IFERROR(SUMIFS(HedgeResults[LiabilityRandsPerPoint],HedgeResults[CurveType],"Nominal",HedgeResults[ShockDate],I95)/COUNTIFS(HedgeResults[CurveType],"Nominal",HedgeResults[ShockDate],I95),0)</f>
        <v>0</v>
      </c>
      <c r="J136" s="30">
        <f>IFERROR(SUMIFS(HedgeResults[LiabilityRandsPerPoint],HedgeResults[CurveType],"Nominal",HedgeResults[ShockDate],J95)/COUNTIFS(HedgeResults[CurveType],"Nominal",HedgeResults[ShockDate],J95),0)</f>
        <v>0</v>
      </c>
      <c r="K136" s="30">
        <f>IFERROR(SUMIFS(HedgeResults[LiabilityRandsPerPoint],HedgeResults[CurveType],"Nominal",HedgeResults[ShockDate],K95)/COUNTIFS(HedgeResults[CurveType],"Nominal",HedgeResults[ShockDate],K95),0)</f>
        <v>0</v>
      </c>
      <c r="L136" s="30">
        <f>IFERROR(SUMIFS(HedgeResults[LiabilityRandsPerPoint],HedgeResults[CurveType],"Nominal",HedgeResults[ShockDate],L95)/COUNTIFS(HedgeResults[CurveType],"Nominal",HedgeResults[ShockDate],L95),0)</f>
        <v>0</v>
      </c>
      <c r="M136" s="30">
        <f>IFERROR(SUMIFS(HedgeResults[LiabilityRandsPerPoint],HedgeResults[CurveType],"Nominal",HedgeResults[ShockDate],M95)/COUNTIFS(HedgeResults[CurveType],"Nominal",HedgeResults[ShockDate],M95),0)</f>
        <v>0</v>
      </c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</row>
    <row r="137" spans="1:47" ht="15.75" customHeight="1" thickTop="1" x14ac:dyDescent="0.25">
      <c r="A137"/>
      <c r="B137"/>
      <c r="C137" s="12"/>
      <c r="D137" s="12"/>
      <c r="E137" s="12"/>
      <c r="F137" s="12"/>
      <c r="G137" s="12"/>
      <c r="H137" s="12"/>
      <c r="I137" s="12"/>
      <c r="J137" s="12"/>
      <c r="K137" s="12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</row>
    <row r="138" spans="1:47" x14ac:dyDescent="0.25">
      <c r="B138" s="31" t="s">
        <v>65</v>
      </c>
      <c r="C138" s="32">
        <f t="shared" ref="C138:M138" si="81">ROUND(C136-SUM(C134,O134),0)</f>
        <v>0</v>
      </c>
      <c r="D138" s="32">
        <f t="shared" si="81"/>
        <v>0</v>
      </c>
      <c r="E138" s="32">
        <f t="shared" si="81"/>
        <v>0</v>
      </c>
      <c r="F138" s="32">
        <f t="shared" si="81"/>
        <v>0</v>
      </c>
      <c r="G138" s="32">
        <f t="shared" si="81"/>
        <v>0</v>
      </c>
      <c r="H138" s="32">
        <f t="shared" si="81"/>
        <v>0</v>
      </c>
      <c r="I138" s="32">
        <f t="shared" si="81"/>
        <v>0</v>
      </c>
      <c r="J138" s="32">
        <f t="shared" si="81"/>
        <v>0</v>
      </c>
      <c r="K138" s="32">
        <f t="shared" si="81"/>
        <v>0</v>
      </c>
      <c r="L138" s="32">
        <f t="shared" si="81"/>
        <v>0</v>
      </c>
      <c r="M138" s="32">
        <f t="shared" si="81"/>
        <v>0</v>
      </c>
    </row>
    <row r="139" spans="1:47" x14ac:dyDescent="0.25">
      <c r="C139" s="12"/>
      <c r="D139" s="12"/>
      <c r="E139" s="12"/>
      <c r="F139" s="12"/>
      <c r="G139" s="12"/>
      <c r="H139" s="12"/>
      <c r="I139" s="12"/>
      <c r="J139" s="12"/>
      <c r="K139" s="12"/>
    </row>
    <row r="140" spans="1:47" x14ac:dyDescent="0.25">
      <c r="C140" s="12"/>
      <c r="D140" s="12"/>
      <c r="E140" s="12"/>
      <c r="F140" s="12"/>
      <c r="G140" s="12"/>
      <c r="H140" s="12"/>
      <c r="I140" s="12"/>
      <c r="J140" s="12"/>
      <c r="K140" s="12"/>
    </row>
    <row r="141" spans="1:47" x14ac:dyDescent="0.25">
      <c r="C141" s="12"/>
      <c r="D141" s="12"/>
      <c r="E141" s="12"/>
      <c r="F141" s="12"/>
      <c r="G141" s="12"/>
      <c r="H141" s="12"/>
      <c r="I141" s="12"/>
      <c r="J141" s="12"/>
      <c r="K141" s="12"/>
    </row>
    <row r="142" spans="1:47" x14ac:dyDescent="0.25">
      <c r="C142" s="12"/>
      <c r="D142" s="12"/>
      <c r="E142" s="12"/>
      <c r="F142" s="12"/>
      <c r="G142" s="12"/>
      <c r="H142" s="12"/>
      <c r="I142" s="12"/>
      <c r="J142" s="12"/>
      <c r="K142" s="12"/>
    </row>
    <row r="143" spans="1:47" x14ac:dyDescent="0.25">
      <c r="C143" s="12"/>
      <c r="D143" s="12"/>
      <c r="E143" s="12"/>
      <c r="F143" s="12"/>
      <c r="G143" s="12"/>
      <c r="H143" s="12"/>
      <c r="I143" s="12"/>
      <c r="J143" s="12"/>
      <c r="K143" s="12"/>
    </row>
    <row r="144" spans="1:47" x14ac:dyDescent="0.25">
      <c r="C144" s="12"/>
      <c r="D144" s="12"/>
      <c r="E144" s="12"/>
      <c r="F144" s="12"/>
      <c r="G144" s="12"/>
      <c r="H144" s="12"/>
      <c r="I144" s="12"/>
      <c r="J144" s="12"/>
      <c r="K144" s="12"/>
    </row>
    <row r="145" spans="3:11" x14ac:dyDescent="0.25">
      <c r="C145" s="12"/>
      <c r="D145" s="12"/>
      <c r="E145" s="12"/>
      <c r="F145" s="12"/>
      <c r="G145" s="12"/>
      <c r="H145" s="12"/>
      <c r="I145" s="12"/>
      <c r="J145" s="12"/>
      <c r="K145" s="12"/>
    </row>
  </sheetData>
  <mergeCells count="3">
    <mergeCell ref="A1:C1"/>
    <mergeCell ref="A94:M94"/>
    <mergeCell ref="O94:Y9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6"/>
  </sheetPr>
  <dimension ref="A1:AV90"/>
  <sheetViews>
    <sheetView zoomScale="70" zoomScaleNormal="70" workbookViewId="0">
      <selection sqref="A1:C1"/>
    </sheetView>
  </sheetViews>
  <sheetFormatPr defaultRowHeight="15" x14ac:dyDescent="0.25"/>
  <cols>
    <col min="1" max="1" width="20.5703125" style="6" customWidth="1"/>
    <col min="2" max="2" width="17.28515625" style="6" customWidth="1"/>
    <col min="3" max="3" width="20.5703125" style="6" customWidth="1"/>
    <col min="4" max="4" width="18.28515625" style="6" customWidth="1"/>
    <col min="5" max="5" width="25.42578125" style="6" customWidth="1"/>
    <col min="6" max="11" width="15.85546875" style="6" customWidth="1"/>
    <col min="12" max="12" width="12.85546875" style="6" customWidth="1"/>
    <col min="13" max="13" width="17.7109375" style="6" bestFit="1" customWidth="1"/>
    <col min="14" max="14" width="18.140625" style="6" bestFit="1" customWidth="1"/>
    <col min="15" max="15" width="18.5703125" style="6" bestFit="1" customWidth="1"/>
    <col min="16" max="16" width="17.28515625" style="6" bestFit="1" customWidth="1"/>
    <col min="17" max="17" width="17.7109375" style="6" bestFit="1" customWidth="1"/>
    <col min="18" max="18" width="18.5703125" style="6" bestFit="1" customWidth="1"/>
    <col min="19" max="19" width="15.7109375" style="6" bestFit="1" customWidth="1"/>
    <col min="20" max="20" width="16" style="6" bestFit="1" customWidth="1"/>
    <col min="21" max="21" width="15.85546875" style="6" bestFit="1" customWidth="1"/>
    <col min="22" max="22" width="12.85546875" style="6" customWidth="1"/>
    <col min="23" max="47" width="16.85546875" style="6" bestFit="1" customWidth="1"/>
  </cols>
  <sheetData>
    <row r="1" spans="1:48" ht="20.25" customHeight="1" thickBot="1" x14ac:dyDescent="0.35">
      <c r="A1" s="80" t="s">
        <v>66</v>
      </c>
      <c r="B1" s="80"/>
      <c r="C1" s="80"/>
      <c r="D1" s="18"/>
      <c r="E1" s="18"/>
      <c r="F1" s="18"/>
      <c r="G1" s="18"/>
      <c r="H1" s="18"/>
      <c r="I1" s="18"/>
      <c r="J1" s="18"/>
      <c r="K1" s="18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</row>
    <row r="2" spans="1:48" ht="15.75" customHeight="1" thickTop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</row>
    <row r="3" spans="1:48" ht="18" customHeight="1" thickBot="1" x14ac:dyDescent="0.35">
      <c r="A3" s="19" t="s">
        <v>56</v>
      </c>
      <c r="B3" s="19"/>
      <c r="C3" s="20"/>
      <c r="D3" s="19"/>
      <c r="E3" s="19"/>
      <c r="F3" s="19"/>
      <c r="G3" s="19"/>
      <c r="H3" s="19"/>
      <c r="I3" s="19"/>
      <c r="J3" s="19"/>
      <c r="K3" s="19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8" ht="15.75" customHeight="1" thickTop="1" x14ac:dyDescent="0.25">
      <c r="A4"/>
      <c r="B4"/>
      <c r="C4" s="10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8" x14ac:dyDescent="0.25">
      <c r="A5" s="42" t="s">
        <v>43</v>
      </c>
      <c r="B5" s="43" t="s">
        <v>86</v>
      </c>
      <c r="C5" s="10"/>
    </row>
    <row r="6" spans="1:48" x14ac:dyDescent="0.25">
      <c r="C6" s="10"/>
    </row>
    <row r="7" spans="1:48" x14ac:dyDescent="0.25">
      <c r="A7" s="42" t="s">
        <v>27</v>
      </c>
      <c r="B7" s="42" t="s">
        <v>38</v>
      </c>
      <c r="C7" s="43" t="s">
        <v>57</v>
      </c>
      <c r="D7" s="43" t="s">
        <v>87</v>
      </c>
      <c r="E7" s="43" t="s">
        <v>58</v>
      </c>
      <c r="F7" s="33" t="s">
        <v>59</v>
      </c>
      <c r="AV7" s="6"/>
    </row>
    <row r="8" spans="1:48" x14ac:dyDescent="0.25">
      <c r="A8" s="44" t="s">
        <v>68</v>
      </c>
      <c r="B8" s="43" t="s">
        <v>68</v>
      </c>
      <c r="C8" s="45"/>
      <c r="D8" s="45"/>
      <c r="E8" s="45"/>
      <c r="F8" s="10">
        <f>SUM(C8:E8)</f>
        <v>0</v>
      </c>
      <c r="AV8" s="6"/>
    </row>
    <row r="9" spans="1:48" x14ac:dyDescent="0.25">
      <c r="A9"/>
      <c r="B9"/>
      <c r="C9"/>
      <c r="D9"/>
      <c r="E9" s="5"/>
      <c r="F9" s="10">
        <f t="shared" ref="F9:F28" si="0">SUM(C9:E9)</f>
        <v>0</v>
      </c>
      <c r="AV9" s="6"/>
    </row>
    <row r="10" spans="1:48" x14ac:dyDescent="0.25">
      <c r="A10"/>
      <c r="B10"/>
      <c r="C10"/>
      <c r="D10"/>
      <c r="E10" s="5"/>
      <c r="F10" s="10">
        <f t="shared" si="0"/>
        <v>0</v>
      </c>
      <c r="AV10" s="6"/>
    </row>
    <row r="11" spans="1:48" x14ac:dyDescent="0.25">
      <c r="A11"/>
      <c r="B11"/>
      <c r="C11"/>
      <c r="D11"/>
      <c r="E11" s="5"/>
      <c r="F11" s="10">
        <f t="shared" si="0"/>
        <v>0</v>
      </c>
      <c r="AV11" s="6"/>
    </row>
    <row r="12" spans="1:48" x14ac:dyDescent="0.25">
      <c r="A12"/>
      <c r="B12"/>
      <c r="C12"/>
      <c r="D12"/>
      <c r="E12" s="5"/>
      <c r="F12" s="10">
        <f t="shared" si="0"/>
        <v>0</v>
      </c>
      <c r="AV12" s="6"/>
    </row>
    <row r="13" spans="1:48" x14ac:dyDescent="0.25">
      <c r="A13"/>
      <c r="B13"/>
      <c r="C13"/>
      <c r="D13"/>
      <c r="E13" s="5"/>
      <c r="F13" s="10">
        <f t="shared" si="0"/>
        <v>0</v>
      </c>
      <c r="AV13" s="6"/>
    </row>
    <row r="14" spans="1:48" x14ac:dyDescent="0.25">
      <c r="A14"/>
      <c r="B14"/>
      <c r="C14"/>
      <c r="D14"/>
      <c r="E14" s="5"/>
      <c r="F14" s="10">
        <f t="shared" si="0"/>
        <v>0</v>
      </c>
      <c r="AV14" s="6"/>
    </row>
    <row r="15" spans="1:48" x14ac:dyDescent="0.25">
      <c r="A15"/>
      <c r="B15"/>
      <c r="C15"/>
      <c r="D15"/>
      <c r="E15" s="5"/>
      <c r="F15" s="10">
        <f t="shared" si="0"/>
        <v>0</v>
      </c>
      <c r="AV15" s="6"/>
    </row>
    <row r="16" spans="1:48" s="5" customFormat="1" x14ac:dyDescent="0.25">
      <c r="F16" s="10">
        <f t="shared" si="0"/>
        <v>0</v>
      </c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</row>
    <row r="17" spans="1:48" s="5" customFormat="1" x14ac:dyDescent="0.25">
      <c r="F17" s="10">
        <f t="shared" si="0"/>
        <v>0</v>
      </c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</row>
    <row r="18" spans="1:48" s="5" customFormat="1" x14ac:dyDescent="0.25">
      <c r="F18" s="10">
        <f t="shared" si="0"/>
        <v>0</v>
      </c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</row>
    <row r="19" spans="1:48" s="5" customFormat="1" x14ac:dyDescent="0.25">
      <c r="F19" s="10">
        <f t="shared" si="0"/>
        <v>0</v>
      </c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</row>
    <row r="20" spans="1:48" x14ac:dyDescent="0.25">
      <c r="A20"/>
      <c r="B20"/>
      <c r="C20"/>
      <c r="D20"/>
      <c r="E20" s="5"/>
      <c r="F20" s="10">
        <f t="shared" si="0"/>
        <v>0</v>
      </c>
      <c r="AV20" s="6"/>
    </row>
    <row r="21" spans="1:48" x14ac:dyDescent="0.25">
      <c r="A21"/>
      <c r="B21"/>
      <c r="C21"/>
      <c r="D21"/>
      <c r="E21" s="5"/>
      <c r="F21" s="10">
        <f t="shared" si="0"/>
        <v>0</v>
      </c>
      <c r="AV21" s="6"/>
    </row>
    <row r="22" spans="1:48" x14ac:dyDescent="0.25">
      <c r="E22" s="40"/>
      <c r="F22" s="10">
        <f t="shared" si="0"/>
        <v>0</v>
      </c>
      <c r="AV22" s="6"/>
    </row>
    <row r="23" spans="1:48" x14ac:dyDescent="0.25">
      <c r="E23" s="40"/>
      <c r="F23" s="10">
        <f t="shared" si="0"/>
        <v>0</v>
      </c>
      <c r="AV23" s="6"/>
    </row>
    <row r="24" spans="1:48" x14ac:dyDescent="0.25">
      <c r="E24" s="40"/>
      <c r="F24" s="10">
        <f t="shared" si="0"/>
        <v>0</v>
      </c>
      <c r="AV24" s="6"/>
    </row>
    <row r="25" spans="1:48" x14ac:dyDescent="0.25">
      <c r="A25" s="34"/>
      <c r="E25" s="40"/>
      <c r="F25" s="10">
        <f t="shared" si="0"/>
        <v>0</v>
      </c>
      <c r="AV25" s="6"/>
    </row>
    <row r="26" spans="1:48" x14ac:dyDescent="0.25">
      <c r="A26" s="34"/>
      <c r="E26" s="40"/>
      <c r="F26" s="10">
        <f t="shared" si="0"/>
        <v>0</v>
      </c>
      <c r="AV26" s="6"/>
    </row>
    <row r="27" spans="1:48" x14ac:dyDescent="0.25">
      <c r="A27" s="34"/>
      <c r="E27" s="40"/>
      <c r="F27" s="10">
        <f t="shared" si="0"/>
        <v>0</v>
      </c>
      <c r="AV27" s="6"/>
    </row>
    <row r="28" spans="1:48" x14ac:dyDescent="0.25">
      <c r="A28" s="34"/>
      <c r="E28" s="40"/>
      <c r="F28" s="10">
        <f t="shared" si="0"/>
        <v>0</v>
      </c>
      <c r="AV28" s="6"/>
    </row>
    <row r="29" spans="1:48" s="6" customFormat="1" x14ac:dyDescent="0.25">
      <c r="A29" s="34"/>
      <c r="E29" s="40"/>
      <c r="F29" s="10"/>
    </row>
    <row r="30" spans="1:48" ht="15.75" customHeight="1" thickBot="1" x14ac:dyDescent="0.3">
      <c r="A30" s="22" t="s">
        <v>60</v>
      </c>
      <c r="B30" s="23"/>
      <c r="C30" s="24">
        <f>SUM(C8:C29)</f>
        <v>0</v>
      </c>
      <c r="D30" s="24">
        <f>SUM(D8:D29)</f>
        <v>0</v>
      </c>
      <c r="E30" s="24">
        <f>SUM(E8:E29)</f>
        <v>0</v>
      </c>
      <c r="F30" s="24">
        <f>SUM(F8:F29)</f>
        <v>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</row>
    <row r="31" spans="1:48" s="6" customFormat="1" ht="15.75" customHeight="1" thickTop="1" x14ac:dyDescent="0.25">
      <c r="E31" s="10"/>
    </row>
    <row r="32" spans="1:48" ht="18" customHeight="1" thickBot="1" x14ac:dyDescent="0.35">
      <c r="A32" s="25" t="s">
        <v>61</v>
      </c>
      <c r="B32" s="25"/>
      <c r="C32" s="25"/>
      <c r="D32" s="25"/>
      <c r="E32" s="25"/>
      <c r="F32" s="25"/>
      <c r="G32" s="19"/>
      <c r="H32" s="19"/>
      <c r="I32" s="19"/>
      <c r="J32" s="19"/>
      <c r="K32" s="19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 ht="15.75" customHeight="1" thickTop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</row>
    <row r="34" spans="1:47" x14ac:dyDescent="0.25">
      <c r="A34" s="1" t="s">
        <v>43</v>
      </c>
      <c r="B34" s="5" t="s">
        <v>86</v>
      </c>
    </row>
    <row r="36" spans="1:47" x14ac:dyDescent="0.25">
      <c r="A36" s="1" t="s">
        <v>62</v>
      </c>
      <c r="B36"/>
      <c r="C36" s="1" t="s">
        <v>39</v>
      </c>
      <c r="D36"/>
      <c r="E36"/>
      <c r="F36"/>
      <c r="G36"/>
      <c r="H36"/>
    </row>
    <row r="37" spans="1:47" x14ac:dyDescent="0.25">
      <c r="A37" s="1" t="s">
        <v>27</v>
      </c>
      <c r="B37" s="1" t="s">
        <v>38</v>
      </c>
      <c r="C37" s="38" t="s">
        <v>68</v>
      </c>
      <c r="D37"/>
      <c r="E37"/>
      <c r="F37"/>
      <c r="G37"/>
      <c r="H37"/>
    </row>
    <row r="38" spans="1:47" x14ac:dyDescent="0.25">
      <c r="A38" s="38" t="s">
        <v>68</v>
      </c>
      <c r="B38" s="5" t="s">
        <v>68</v>
      </c>
      <c r="C38" s="37"/>
      <c r="D38"/>
      <c r="E38"/>
      <c r="F38"/>
      <c r="G38"/>
      <c r="H38"/>
    </row>
    <row r="39" spans="1:47" x14ac:dyDescent="0.25">
      <c r="A39"/>
      <c r="B39"/>
      <c r="C39"/>
      <c r="D39"/>
      <c r="E39"/>
      <c r="F39"/>
      <c r="G39"/>
      <c r="H39"/>
    </row>
    <row r="40" spans="1:47" x14ac:dyDescent="0.25">
      <c r="A40"/>
      <c r="B40"/>
      <c r="C40"/>
      <c r="D40"/>
      <c r="E40"/>
      <c r="F40"/>
      <c r="G40"/>
      <c r="H40"/>
    </row>
    <row r="41" spans="1:47" x14ac:dyDescent="0.25">
      <c r="A41"/>
      <c r="B41"/>
      <c r="C41"/>
      <c r="D41"/>
      <c r="E41"/>
      <c r="F41"/>
      <c r="G41"/>
      <c r="H41"/>
    </row>
    <row r="42" spans="1:47" x14ac:dyDescent="0.25">
      <c r="A42"/>
      <c r="B42"/>
      <c r="C42"/>
      <c r="D42"/>
      <c r="E42"/>
      <c r="F42"/>
      <c r="G42"/>
      <c r="H42"/>
    </row>
    <row r="43" spans="1:47" x14ac:dyDescent="0.25">
      <c r="A43"/>
      <c r="B43"/>
      <c r="C43"/>
      <c r="D43"/>
      <c r="E43"/>
      <c r="F43"/>
      <c r="G43"/>
      <c r="H43"/>
    </row>
    <row r="44" spans="1:47" x14ac:dyDescent="0.25">
      <c r="A44"/>
      <c r="B44"/>
      <c r="C44"/>
      <c r="D44"/>
      <c r="E44"/>
      <c r="F44"/>
      <c r="G44"/>
      <c r="H44"/>
    </row>
    <row r="45" spans="1:47" x14ac:dyDescent="0.25">
      <c r="A45"/>
      <c r="B45"/>
      <c r="C45"/>
      <c r="D45"/>
      <c r="E45"/>
      <c r="F45"/>
      <c r="G45"/>
      <c r="H45"/>
    </row>
    <row r="46" spans="1:47" x14ac:dyDescent="0.25">
      <c r="A46"/>
      <c r="B46"/>
      <c r="C46"/>
      <c r="D46"/>
      <c r="E46"/>
      <c r="F46"/>
      <c r="G46"/>
      <c r="H46"/>
    </row>
    <row r="47" spans="1:47" x14ac:dyDescent="0.25">
      <c r="A47"/>
      <c r="B47"/>
      <c r="C47"/>
      <c r="D47"/>
      <c r="E47"/>
      <c r="F47"/>
      <c r="G47"/>
      <c r="H47"/>
    </row>
    <row r="48" spans="1:47" s="5" customFormat="1" x14ac:dyDescent="0.25"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</row>
    <row r="49" spans="1:47" s="5" customFormat="1" x14ac:dyDescent="0.25"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</row>
    <row r="50" spans="1:47" s="5" customFormat="1" x14ac:dyDescent="0.25"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</row>
    <row r="51" spans="1:47" s="5" customFormat="1" x14ac:dyDescent="0.25"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</row>
    <row r="58" spans="1:47" ht="18" customHeight="1" thickBot="1" x14ac:dyDescent="0.35">
      <c r="A58" s="81" t="s">
        <v>88</v>
      </c>
      <c r="B58" s="81"/>
      <c r="C58" s="81"/>
      <c r="D58" s="81"/>
      <c r="E58" s="81"/>
      <c r="F58" s="81"/>
      <c r="G58" s="81"/>
      <c r="H58" s="81"/>
      <c r="I58" s="81"/>
      <c r="J58" s="81"/>
      <c r="K58" s="81"/>
      <c r="L58"/>
      <c r="M58" s="81" t="s">
        <v>63</v>
      </c>
      <c r="N58" s="81"/>
      <c r="O58" s="81"/>
      <c r="P58" s="81"/>
      <c r="Q58" s="81"/>
      <c r="R58" s="81"/>
      <c r="S58" s="81"/>
      <c r="T58" s="81"/>
      <c r="U58" s="81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</row>
    <row r="59" spans="1:47" ht="18.75" customHeight="1" thickTop="1" thickBot="1" x14ac:dyDescent="0.35">
      <c r="A59" s="82"/>
      <c r="B59" s="82"/>
      <c r="C59" s="26" t="str">
        <f t="shared" ref="C59:K59" si="1">C37</f>
        <v>(blank)</v>
      </c>
      <c r="D59" s="26">
        <f t="shared" si="1"/>
        <v>0</v>
      </c>
      <c r="E59" s="26">
        <f t="shared" si="1"/>
        <v>0</v>
      </c>
      <c r="F59" s="26">
        <f t="shared" si="1"/>
        <v>0</v>
      </c>
      <c r="G59" s="26">
        <f t="shared" si="1"/>
        <v>0</v>
      </c>
      <c r="H59" s="26">
        <f t="shared" si="1"/>
        <v>0</v>
      </c>
      <c r="I59" s="26">
        <f t="shared" si="1"/>
        <v>0</v>
      </c>
      <c r="J59" s="26">
        <f t="shared" si="1"/>
        <v>0</v>
      </c>
      <c r="K59" s="26">
        <f t="shared" si="1"/>
        <v>0</v>
      </c>
      <c r="L59"/>
      <c r="M59" s="26" t="str">
        <f t="shared" ref="M59:U59" si="2">C59</f>
        <v>(blank)</v>
      </c>
      <c r="N59" s="26">
        <f t="shared" si="2"/>
        <v>0</v>
      </c>
      <c r="O59" s="26">
        <f t="shared" si="2"/>
        <v>0</v>
      </c>
      <c r="P59" s="26">
        <f t="shared" si="2"/>
        <v>0</v>
      </c>
      <c r="Q59" s="26">
        <f t="shared" si="2"/>
        <v>0</v>
      </c>
      <c r="R59" s="26">
        <f t="shared" si="2"/>
        <v>0</v>
      </c>
      <c r="S59" s="26">
        <f t="shared" si="2"/>
        <v>0</v>
      </c>
      <c r="T59" s="26">
        <f t="shared" si="2"/>
        <v>0</v>
      </c>
      <c r="U59" s="26">
        <f t="shared" si="2"/>
        <v>0</v>
      </c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</row>
    <row r="60" spans="1:47" ht="15.75" customHeight="1" thickTop="1" x14ac:dyDescent="0.25">
      <c r="A60" s="11" t="str">
        <f>A38</f>
        <v>(blank)</v>
      </c>
      <c r="B60" s="11" t="str">
        <f>B38</f>
        <v>(blank)</v>
      </c>
      <c r="C60" s="28">
        <f>IFERROR(VLOOKUP($B60,$B$8:$F$30,2,FALSE)+VLOOKUP($B60,$B$8:$F$30,3,FALSE),0)*C38</f>
        <v>0</v>
      </c>
      <c r="D60" s="28">
        <f t="shared" ref="D60:K60" si="3">IFERROR(VLOOKUP($B60,$B$8:$F$30,2,FALSE)+VLOOKUP($B60,$B$8:$F$30,3,FALSE),0)*D38</f>
        <v>0</v>
      </c>
      <c r="E60" s="28">
        <f t="shared" si="3"/>
        <v>0</v>
      </c>
      <c r="F60" s="28">
        <f t="shared" si="3"/>
        <v>0</v>
      </c>
      <c r="G60" s="28">
        <f t="shared" si="3"/>
        <v>0</v>
      </c>
      <c r="H60" s="28">
        <f t="shared" si="3"/>
        <v>0</v>
      </c>
      <c r="I60" s="28">
        <f t="shared" si="3"/>
        <v>0</v>
      </c>
      <c r="J60" s="28">
        <f t="shared" si="3"/>
        <v>0</v>
      </c>
      <c r="K60" s="28">
        <f t="shared" si="3"/>
        <v>0</v>
      </c>
      <c r="L60" s="12"/>
      <c r="M60" s="28">
        <f>IFERROR(VLOOKUP($B60,$B$8:$F$30,4,FALSE),0)*C38</f>
        <v>0</v>
      </c>
      <c r="N60" s="28">
        <f t="shared" ref="N60:U60" si="4">IFERROR(VLOOKUP($B60,$B$8:$F$30,4,FALSE),0)*D38</f>
        <v>0</v>
      </c>
      <c r="O60" s="28">
        <f t="shared" si="4"/>
        <v>0</v>
      </c>
      <c r="P60" s="28">
        <f t="shared" si="4"/>
        <v>0</v>
      </c>
      <c r="Q60" s="28">
        <f t="shared" si="4"/>
        <v>0</v>
      </c>
      <c r="R60" s="28">
        <f t="shared" si="4"/>
        <v>0</v>
      </c>
      <c r="S60" s="28">
        <f t="shared" si="4"/>
        <v>0</v>
      </c>
      <c r="T60" s="28">
        <f t="shared" si="4"/>
        <v>0</v>
      </c>
      <c r="U60" s="28">
        <f t="shared" si="4"/>
        <v>0</v>
      </c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</row>
    <row r="61" spans="1:47" x14ac:dyDescent="0.25">
      <c r="A61" s="11">
        <f>A39</f>
        <v>0</v>
      </c>
      <c r="B61" s="6">
        <f>B39</f>
        <v>0</v>
      </c>
      <c r="C61" s="28">
        <f t="shared" ref="C61:K61" si="5">IFERROR(VLOOKUP($B61,$B$8:$F$30,2,FALSE)+VLOOKUP($B61,$B$8:$F$30,3,FALSE),0)*C39</f>
        <v>0</v>
      </c>
      <c r="D61" s="28">
        <f t="shared" si="5"/>
        <v>0</v>
      </c>
      <c r="E61" s="28">
        <f t="shared" si="5"/>
        <v>0</v>
      </c>
      <c r="F61" s="28">
        <f t="shared" si="5"/>
        <v>0</v>
      </c>
      <c r="G61" s="28">
        <f t="shared" si="5"/>
        <v>0</v>
      </c>
      <c r="H61" s="28">
        <f t="shared" si="5"/>
        <v>0</v>
      </c>
      <c r="I61" s="28">
        <f t="shared" si="5"/>
        <v>0</v>
      </c>
      <c r="J61" s="28">
        <f t="shared" si="5"/>
        <v>0</v>
      </c>
      <c r="K61" s="28">
        <f t="shared" si="5"/>
        <v>0</v>
      </c>
      <c r="L61" s="12"/>
      <c r="M61" s="28">
        <f t="shared" ref="M61:U61" si="6">IFERROR(VLOOKUP($B61,$B$8:$F$30,4,FALSE),0)*C39</f>
        <v>0</v>
      </c>
      <c r="N61" s="28">
        <f t="shared" si="6"/>
        <v>0</v>
      </c>
      <c r="O61" s="28">
        <f t="shared" si="6"/>
        <v>0</v>
      </c>
      <c r="P61" s="28">
        <f t="shared" si="6"/>
        <v>0</v>
      </c>
      <c r="Q61" s="28">
        <f t="shared" si="6"/>
        <v>0</v>
      </c>
      <c r="R61" s="28">
        <f t="shared" si="6"/>
        <v>0</v>
      </c>
      <c r="S61" s="28">
        <f t="shared" si="6"/>
        <v>0</v>
      </c>
      <c r="T61" s="28">
        <f t="shared" si="6"/>
        <v>0</v>
      </c>
      <c r="U61" s="28">
        <f t="shared" si="6"/>
        <v>0</v>
      </c>
    </row>
    <row r="62" spans="1:47" x14ac:dyDescent="0.25">
      <c r="A62" s="11">
        <f t="shared" ref="A62:B62" si="7">A40</f>
        <v>0</v>
      </c>
      <c r="B62" s="76">
        <f t="shared" si="7"/>
        <v>0</v>
      </c>
      <c r="C62" s="28">
        <f t="shared" ref="C62:K62" si="8">IFERROR(VLOOKUP($B62,$B$8:$F$30,2,FALSE)+VLOOKUP($B62,$B$8:$F$30,3,FALSE),0)*C40</f>
        <v>0</v>
      </c>
      <c r="D62" s="28">
        <f t="shared" si="8"/>
        <v>0</v>
      </c>
      <c r="E62" s="28">
        <f t="shared" si="8"/>
        <v>0</v>
      </c>
      <c r="F62" s="28">
        <f t="shared" si="8"/>
        <v>0</v>
      </c>
      <c r="G62" s="28">
        <f t="shared" si="8"/>
        <v>0</v>
      </c>
      <c r="H62" s="28">
        <f t="shared" si="8"/>
        <v>0</v>
      </c>
      <c r="I62" s="28">
        <f t="shared" si="8"/>
        <v>0</v>
      </c>
      <c r="J62" s="28">
        <f t="shared" si="8"/>
        <v>0</v>
      </c>
      <c r="K62" s="28">
        <f t="shared" si="8"/>
        <v>0</v>
      </c>
      <c r="L62" s="12"/>
      <c r="M62" s="28">
        <f t="shared" ref="M62:M77" si="9">IFERROR(VLOOKUP($B62,$B$8:$F$30,4,FALSE),0)*C40</f>
        <v>0</v>
      </c>
      <c r="N62" s="28">
        <f t="shared" ref="N62:N77" si="10">IFERROR(VLOOKUP($B62,$B$8:$F$30,4,FALSE),0)*D40</f>
        <v>0</v>
      </c>
      <c r="O62" s="28">
        <f t="shared" ref="O62:O77" si="11">IFERROR(VLOOKUP($B62,$B$8:$F$30,4,FALSE),0)*E40</f>
        <v>0</v>
      </c>
      <c r="P62" s="28">
        <f t="shared" ref="P62:P77" si="12">IFERROR(VLOOKUP($B62,$B$8:$F$30,4,FALSE),0)*F40</f>
        <v>0</v>
      </c>
      <c r="Q62" s="28">
        <f t="shared" ref="Q62:Q77" si="13">IFERROR(VLOOKUP($B62,$B$8:$F$30,4,FALSE),0)*G40</f>
        <v>0</v>
      </c>
      <c r="R62" s="28">
        <f t="shared" ref="R62:R77" si="14">IFERROR(VLOOKUP($B62,$B$8:$F$30,4,FALSE),0)*H40</f>
        <v>0</v>
      </c>
      <c r="S62" s="28">
        <f t="shared" ref="S62:S77" si="15">IFERROR(VLOOKUP($B62,$B$8:$F$30,4,FALSE),0)*I40</f>
        <v>0</v>
      </c>
      <c r="T62" s="28">
        <f t="shared" ref="T62:T77" si="16">IFERROR(VLOOKUP($B62,$B$8:$F$30,4,FALSE),0)*J40</f>
        <v>0</v>
      </c>
      <c r="U62" s="28">
        <f t="shared" ref="U62:U77" si="17">IFERROR(VLOOKUP($B62,$B$8:$F$30,4,FALSE),0)*K40</f>
        <v>0</v>
      </c>
    </row>
    <row r="63" spans="1:47" x14ac:dyDescent="0.25">
      <c r="A63" s="11">
        <f t="shared" ref="A63:B63" si="18">A41</f>
        <v>0</v>
      </c>
      <c r="B63" s="76">
        <f t="shared" si="18"/>
        <v>0</v>
      </c>
      <c r="C63" s="28">
        <f t="shared" ref="C63:K63" si="19">IFERROR(VLOOKUP($B63,$B$8:$F$30,2,FALSE)+VLOOKUP($B63,$B$8:$F$30,3,FALSE),0)*C41</f>
        <v>0</v>
      </c>
      <c r="D63" s="28">
        <f t="shared" si="19"/>
        <v>0</v>
      </c>
      <c r="E63" s="28">
        <f t="shared" si="19"/>
        <v>0</v>
      </c>
      <c r="F63" s="28">
        <f t="shared" si="19"/>
        <v>0</v>
      </c>
      <c r="G63" s="28">
        <f t="shared" si="19"/>
        <v>0</v>
      </c>
      <c r="H63" s="28">
        <f t="shared" si="19"/>
        <v>0</v>
      </c>
      <c r="I63" s="28">
        <f t="shared" si="19"/>
        <v>0</v>
      </c>
      <c r="J63" s="28">
        <f t="shared" si="19"/>
        <v>0</v>
      </c>
      <c r="K63" s="28">
        <f t="shared" si="19"/>
        <v>0</v>
      </c>
      <c r="L63" s="12"/>
      <c r="M63" s="28">
        <f t="shared" si="9"/>
        <v>0</v>
      </c>
      <c r="N63" s="28">
        <f t="shared" si="10"/>
        <v>0</v>
      </c>
      <c r="O63" s="28">
        <f t="shared" si="11"/>
        <v>0</v>
      </c>
      <c r="P63" s="28">
        <f t="shared" si="12"/>
        <v>0</v>
      </c>
      <c r="Q63" s="28">
        <f t="shared" si="13"/>
        <v>0</v>
      </c>
      <c r="R63" s="28">
        <f t="shared" si="14"/>
        <v>0</v>
      </c>
      <c r="S63" s="28">
        <f t="shared" si="15"/>
        <v>0</v>
      </c>
      <c r="T63" s="28">
        <f t="shared" si="16"/>
        <v>0</v>
      </c>
      <c r="U63" s="28">
        <f t="shared" si="17"/>
        <v>0</v>
      </c>
    </row>
    <row r="64" spans="1:47" x14ac:dyDescent="0.25">
      <c r="A64" s="11">
        <f t="shared" ref="A64:B64" si="20">A42</f>
        <v>0</v>
      </c>
      <c r="B64" s="76">
        <f t="shared" si="20"/>
        <v>0</v>
      </c>
      <c r="C64" s="28">
        <f t="shared" ref="C64:K64" si="21">IFERROR(VLOOKUP($B64,$B$8:$F$30,2,FALSE)+VLOOKUP($B64,$B$8:$F$30,3,FALSE),0)*C42</f>
        <v>0</v>
      </c>
      <c r="D64" s="28">
        <f t="shared" si="21"/>
        <v>0</v>
      </c>
      <c r="E64" s="28">
        <f t="shared" si="21"/>
        <v>0</v>
      </c>
      <c r="F64" s="28">
        <f t="shared" si="21"/>
        <v>0</v>
      </c>
      <c r="G64" s="28">
        <f t="shared" si="21"/>
        <v>0</v>
      </c>
      <c r="H64" s="28">
        <f t="shared" si="21"/>
        <v>0</v>
      </c>
      <c r="I64" s="28">
        <f t="shared" si="21"/>
        <v>0</v>
      </c>
      <c r="J64" s="28">
        <f t="shared" si="21"/>
        <v>0</v>
      </c>
      <c r="K64" s="28">
        <f t="shared" si="21"/>
        <v>0</v>
      </c>
      <c r="L64" s="12"/>
      <c r="M64" s="28">
        <f t="shared" si="9"/>
        <v>0</v>
      </c>
      <c r="N64" s="28">
        <f t="shared" si="10"/>
        <v>0</v>
      </c>
      <c r="O64" s="28">
        <f t="shared" si="11"/>
        <v>0</v>
      </c>
      <c r="P64" s="28">
        <f t="shared" si="12"/>
        <v>0</v>
      </c>
      <c r="Q64" s="28">
        <f t="shared" si="13"/>
        <v>0</v>
      </c>
      <c r="R64" s="28">
        <f t="shared" si="14"/>
        <v>0</v>
      </c>
      <c r="S64" s="28">
        <f t="shared" si="15"/>
        <v>0</v>
      </c>
      <c r="T64" s="28">
        <f t="shared" si="16"/>
        <v>0</v>
      </c>
      <c r="U64" s="28">
        <f t="shared" si="17"/>
        <v>0</v>
      </c>
    </row>
    <row r="65" spans="1:47" x14ac:dyDescent="0.25">
      <c r="A65" s="11">
        <f t="shared" ref="A65:B65" si="22">A43</f>
        <v>0</v>
      </c>
      <c r="B65" s="76">
        <f t="shared" si="22"/>
        <v>0</v>
      </c>
      <c r="C65" s="28">
        <f t="shared" ref="C65:K65" si="23">IFERROR(VLOOKUP($B65,$B$8:$F$30,2,FALSE)+VLOOKUP($B65,$B$8:$F$30,3,FALSE),0)*C43</f>
        <v>0</v>
      </c>
      <c r="D65" s="28">
        <f t="shared" si="23"/>
        <v>0</v>
      </c>
      <c r="E65" s="28">
        <f t="shared" si="23"/>
        <v>0</v>
      </c>
      <c r="F65" s="28">
        <f t="shared" si="23"/>
        <v>0</v>
      </c>
      <c r="G65" s="28">
        <f t="shared" si="23"/>
        <v>0</v>
      </c>
      <c r="H65" s="28">
        <f t="shared" si="23"/>
        <v>0</v>
      </c>
      <c r="I65" s="28">
        <f t="shared" si="23"/>
        <v>0</v>
      </c>
      <c r="J65" s="28">
        <f t="shared" si="23"/>
        <v>0</v>
      </c>
      <c r="K65" s="28">
        <f t="shared" si="23"/>
        <v>0</v>
      </c>
      <c r="L65" s="12"/>
      <c r="M65" s="28">
        <f t="shared" si="9"/>
        <v>0</v>
      </c>
      <c r="N65" s="28">
        <f t="shared" si="10"/>
        <v>0</v>
      </c>
      <c r="O65" s="28">
        <f t="shared" si="11"/>
        <v>0</v>
      </c>
      <c r="P65" s="28">
        <f t="shared" si="12"/>
        <v>0</v>
      </c>
      <c r="Q65" s="28">
        <f t="shared" si="13"/>
        <v>0</v>
      </c>
      <c r="R65" s="28">
        <f t="shared" si="14"/>
        <v>0</v>
      </c>
      <c r="S65" s="28">
        <f t="shared" si="15"/>
        <v>0</v>
      </c>
      <c r="T65" s="28">
        <f t="shared" si="16"/>
        <v>0</v>
      </c>
      <c r="U65" s="28">
        <f t="shared" si="17"/>
        <v>0</v>
      </c>
    </row>
    <row r="66" spans="1:47" x14ac:dyDescent="0.25">
      <c r="A66" s="11">
        <f t="shared" ref="A66:B66" si="24">A44</f>
        <v>0</v>
      </c>
      <c r="B66" s="76">
        <f t="shared" si="24"/>
        <v>0</v>
      </c>
      <c r="C66" s="28">
        <f t="shared" ref="C66:K66" si="25">IFERROR(VLOOKUP($B66,$B$8:$F$30,2,FALSE)+VLOOKUP($B66,$B$8:$F$30,3,FALSE),0)*C44</f>
        <v>0</v>
      </c>
      <c r="D66" s="28">
        <f t="shared" si="25"/>
        <v>0</v>
      </c>
      <c r="E66" s="28">
        <f t="shared" si="25"/>
        <v>0</v>
      </c>
      <c r="F66" s="28">
        <f t="shared" si="25"/>
        <v>0</v>
      </c>
      <c r="G66" s="28">
        <f t="shared" si="25"/>
        <v>0</v>
      </c>
      <c r="H66" s="28">
        <f t="shared" si="25"/>
        <v>0</v>
      </c>
      <c r="I66" s="28">
        <f t="shared" si="25"/>
        <v>0</v>
      </c>
      <c r="J66" s="28">
        <f t="shared" si="25"/>
        <v>0</v>
      </c>
      <c r="K66" s="28">
        <f t="shared" si="25"/>
        <v>0</v>
      </c>
      <c r="L66" s="12"/>
      <c r="M66" s="28">
        <f t="shared" si="9"/>
        <v>0</v>
      </c>
      <c r="N66" s="28">
        <f t="shared" si="10"/>
        <v>0</v>
      </c>
      <c r="O66" s="28">
        <f t="shared" si="11"/>
        <v>0</v>
      </c>
      <c r="P66" s="28">
        <f t="shared" si="12"/>
        <v>0</v>
      </c>
      <c r="Q66" s="28">
        <f t="shared" si="13"/>
        <v>0</v>
      </c>
      <c r="R66" s="28">
        <f t="shared" si="14"/>
        <v>0</v>
      </c>
      <c r="S66" s="28">
        <f t="shared" si="15"/>
        <v>0</v>
      </c>
      <c r="T66" s="28">
        <f t="shared" si="16"/>
        <v>0</v>
      </c>
      <c r="U66" s="28">
        <f t="shared" si="17"/>
        <v>0</v>
      </c>
    </row>
    <row r="67" spans="1:47" x14ac:dyDescent="0.25">
      <c r="A67" s="11">
        <f t="shared" ref="A67:B67" si="26">A45</f>
        <v>0</v>
      </c>
      <c r="B67" s="76">
        <f t="shared" si="26"/>
        <v>0</v>
      </c>
      <c r="C67" s="28">
        <f t="shared" ref="C67:K67" si="27">IFERROR(VLOOKUP($B67,$B$8:$F$30,2,FALSE)+VLOOKUP($B67,$B$8:$F$30,3,FALSE),0)*C45</f>
        <v>0</v>
      </c>
      <c r="D67" s="28">
        <f t="shared" si="27"/>
        <v>0</v>
      </c>
      <c r="E67" s="28">
        <f t="shared" si="27"/>
        <v>0</v>
      </c>
      <c r="F67" s="28">
        <f t="shared" si="27"/>
        <v>0</v>
      </c>
      <c r="G67" s="28">
        <f t="shared" si="27"/>
        <v>0</v>
      </c>
      <c r="H67" s="28">
        <f t="shared" si="27"/>
        <v>0</v>
      </c>
      <c r="I67" s="28">
        <f t="shared" si="27"/>
        <v>0</v>
      </c>
      <c r="J67" s="28">
        <f t="shared" si="27"/>
        <v>0</v>
      </c>
      <c r="K67" s="28">
        <f t="shared" si="27"/>
        <v>0</v>
      </c>
      <c r="L67" s="12"/>
      <c r="M67" s="28">
        <f t="shared" si="9"/>
        <v>0</v>
      </c>
      <c r="N67" s="28">
        <f t="shared" si="10"/>
        <v>0</v>
      </c>
      <c r="O67" s="28">
        <f t="shared" si="11"/>
        <v>0</v>
      </c>
      <c r="P67" s="28">
        <f t="shared" si="12"/>
        <v>0</v>
      </c>
      <c r="Q67" s="28">
        <f t="shared" si="13"/>
        <v>0</v>
      </c>
      <c r="R67" s="28">
        <f t="shared" si="14"/>
        <v>0</v>
      </c>
      <c r="S67" s="28">
        <f t="shared" si="15"/>
        <v>0</v>
      </c>
      <c r="T67" s="28">
        <f t="shared" si="16"/>
        <v>0</v>
      </c>
      <c r="U67" s="28">
        <f t="shared" si="17"/>
        <v>0</v>
      </c>
    </row>
    <row r="68" spans="1:47" x14ac:dyDescent="0.25">
      <c r="A68" s="11">
        <f t="shared" ref="A68:B68" si="28">A46</f>
        <v>0</v>
      </c>
      <c r="B68" s="76">
        <f t="shared" si="28"/>
        <v>0</v>
      </c>
      <c r="C68" s="28">
        <f t="shared" ref="C68:K68" si="29">IFERROR(VLOOKUP($B68,$B$8:$F$30,2,FALSE)+VLOOKUP($B68,$B$8:$F$30,3,FALSE),0)*C46</f>
        <v>0</v>
      </c>
      <c r="D68" s="28">
        <f t="shared" si="29"/>
        <v>0</v>
      </c>
      <c r="E68" s="28">
        <f t="shared" si="29"/>
        <v>0</v>
      </c>
      <c r="F68" s="28">
        <f t="shared" si="29"/>
        <v>0</v>
      </c>
      <c r="G68" s="28">
        <f t="shared" si="29"/>
        <v>0</v>
      </c>
      <c r="H68" s="28">
        <f t="shared" si="29"/>
        <v>0</v>
      </c>
      <c r="I68" s="28">
        <f t="shared" si="29"/>
        <v>0</v>
      </c>
      <c r="J68" s="28">
        <f t="shared" si="29"/>
        <v>0</v>
      </c>
      <c r="K68" s="28">
        <f t="shared" si="29"/>
        <v>0</v>
      </c>
      <c r="L68" s="12"/>
      <c r="M68" s="28">
        <f t="shared" si="9"/>
        <v>0</v>
      </c>
      <c r="N68" s="28">
        <f t="shared" si="10"/>
        <v>0</v>
      </c>
      <c r="O68" s="28">
        <f t="shared" si="11"/>
        <v>0</v>
      </c>
      <c r="P68" s="28">
        <f t="shared" si="12"/>
        <v>0</v>
      </c>
      <c r="Q68" s="28">
        <f t="shared" si="13"/>
        <v>0</v>
      </c>
      <c r="R68" s="28">
        <f t="shared" si="14"/>
        <v>0</v>
      </c>
      <c r="S68" s="28">
        <f t="shared" si="15"/>
        <v>0</v>
      </c>
      <c r="T68" s="28">
        <f t="shared" si="16"/>
        <v>0</v>
      </c>
      <c r="U68" s="28">
        <f t="shared" si="17"/>
        <v>0</v>
      </c>
    </row>
    <row r="69" spans="1:47" x14ac:dyDescent="0.25">
      <c r="A69" s="11">
        <f t="shared" ref="A69:B69" si="30">A47</f>
        <v>0</v>
      </c>
      <c r="B69" s="76">
        <f t="shared" si="30"/>
        <v>0</v>
      </c>
      <c r="C69" s="28">
        <f t="shared" ref="C69:K69" si="31">IFERROR(VLOOKUP($B69,$B$8:$F$30,2,FALSE)+VLOOKUP($B69,$B$8:$F$30,3,FALSE),0)*C47</f>
        <v>0</v>
      </c>
      <c r="D69" s="28">
        <f t="shared" si="31"/>
        <v>0</v>
      </c>
      <c r="E69" s="28">
        <f t="shared" si="31"/>
        <v>0</v>
      </c>
      <c r="F69" s="28">
        <f t="shared" si="31"/>
        <v>0</v>
      </c>
      <c r="G69" s="28">
        <f t="shared" si="31"/>
        <v>0</v>
      </c>
      <c r="H69" s="28">
        <f t="shared" si="31"/>
        <v>0</v>
      </c>
      <c r="I69" s="28">
        <f t="shared" si="31"/>
        <v>0</v>
      </c>
      <c r="J69" s="28">
        <f t="shared" si="31"/>
        <v>0</v>
      </c>
      <c r="K69" s="28">
        <f t="shared" si="31"/>
        <v>0</v>
      </c>
      <c r="L69" s="12"/>
      <c r="M69" s="28">
        <f t="shared" si="9"/>
        <v>0</v>
      </c>
      <c r="N69" s="28">
        <f t="shared" si="10"/>
        <v>0</v>
      </c>
      <c r="O69" s="28">
        <f t="shared" si="11"/>
        <v>0</v>
      </c>
      <c r="P69" s="28">
        <f t="shared" si="12"/>
        <v>0</v>
      </c>
      <c r="Q69" s="28">
        <f t="shared" si="13"/>
        <v>0</v>
      </c>
      <c r="R69" s="28">
        <f t="shared" si="14"/>
        <v>0</v>
      </c>
      <c r="S69" s="28">
        <f t="shared" si="15"/>
        <v>0</v>
      </c>
      <c r="T69" s="28">
        <f t="shared" si="16"/>
        <v>0</v>
      </c>
      <c r="U69" s="28">
        <f t="shared" si="17"/>
        <v>0</v>
      </c>
    </row>
    <row r="70" spans="1:47" x14ac:dyDescent="0.25">
      <c r="A70" s="11">
        <f t="shared" ref="A70:B70" si="32">A48</f>
        <v>0</v>
      </c>
      <c r="B70" s="76">
        <f t="shared" si="32"/>
        <v>0</v>
      </c>
      <c r="C70" s="28">
        <f t="shared" ref="C70:K70" si="33">IFERROR(VLOOKUP($B70,$B$8:$F$30,2,FALSE)+VLOOKUP($B70,$B$8:$F$30,3,FALSE),0)*C48</f>
        <v>0</v>
      </c>
      <c r="D70" s="28">
        <f t="shared" si="33"/>
        <v>0</v>
      </c>
      <c r="E70" s="28">
        <f t="shared" si="33"/>
        <v>0</v>
      </c>
      <c r="F70" s="28">
        <f t="shared" si="33"/>
        <v>0</v>
      </c>
      <c r="G70" s="28">
        <f t="shared" si="33"/>
        <v>0</v>
      </c>
      <c r="H70" s="28">
        <f t="shared" si="33"/>
        <v>0</v>
      </c>
      <c r="I70" s="28">
        <f t="shared" si="33"/>
        <v>0</v>
      </c>
      <c r="J70" s="28">
        <f t="shared" si="33"/>
        <v>0</v>
      </c>
      <c r="K70" s="28">
        <f t="shared" si="33"/>
        <v>0</v>
      </c>
      <c r="L70" s="12"/>
      <c r="M70" s="28">
        <f t="shared" si="9"/>
        <v>0</v>
      </c>
      <c r="N70" s="28">
        <f t="shared" si="10"/>
        <v>0</v>
      </c>
      <c r="O70" s="28">
        <f t="shared" si="11"/>
        <v>0</v>
      </c>
      <c r="P70" s="28">
        <f t="shared" si="12"/>
        <v>0</v>
      </c>
      <c r="Q70" s="28">
        <f t="shared" si="13"/>
        <v>0</v>
      </c>
      <c r="R70" s="28">
        <f t="shared" si="14"/>
        <v>0</v>
      </c>
      <c r="S70" s="28">
        <f t="shared" si="15"/>
        <v>0</v>
      </c>
      <c r="T70" s="28">
        <f t="shared" si="16"/>
        <v>0</v>
      </c>
      <c r="U70" s="28">
        <f t="shared" si="17"/>
        <v>0</v>
      </c>
    </row>
    <row r="71" spans="1:47" x14ac:dyDescent="0.25">
      <c r="A71" s="11">
        <f t="shared" ref="A71:B71" si="34">A49</f>
        <v>0</v>
      </c>
      <c r="B71" s="76">
        <f t="shared" si="34"/>
        <v>0</v>
      </c>
      <c r="C71" s="28">
        <f t="shared" ref="C71:K71" si="35">IFERROR(VLOOKUP($B71,$B$8:$F$30,2,FALSE)+VLOOKUP($B71,$B$8:$F$30,3,FALSE),0)*C49</f>
        <v>0</v>
      </c>
      <c r="D71" s="28">
        <f t="shared" si="35"/>
        <v>0</v>
      </c>
      <c r="E71" s="28">
        <f t="shared" si="35"/>
        <v>0</v>
      </c>
      <c r="F71" s="28">
        <f t="shared" si="35"/>
        <v>0</v>
      </c>
      <c r="G71" s="28">
        <f t="shared" si="35"/>
        <v>0</v>
      </c>
      <c r="H71" s="28">
        <f t="shared" si="35"/>
        <v>0</v>
      </c>
      <c r="I71" s="28">
        <f t="shared" si="35"/>
        <v>0</v>
      </c>
      <c r="J71" s="28">
        <f t="shared" si="35"/>
        <v>0</v>
      </c>
      <c r="K71" s="28">
        <f t="shared" si="35"/>
        <v>0</v>
      </c>
      <c r="L71" s="12"/>
      <c r="M71" s="28">
        <f t="shared" si="9"/>
        <v>0</v>
      </c>
      <c r="N71" s="28">
        <f t="shared" si="10"/>
        <v>0</v>
      </c>
      <c r="O71" s="28">
        <f t="shared" si="11"/>
        <v>0</v>
      </c>
      <c r="P71" s="28">
        <f t="shared" si="12"/>
        <v>0</v>
      </c>
      <c r="Q71" s="28">
        <f t="shared" si="13"/>
        <v>0</v>
      </c>
      <c r="R71" s="28">
        <f t="shared" si="14"/>
        <v>0</v>
      </c>
      <c r="S71" s="28">
        <f t="shared" si="15"/>
        <v>0</v>
      </c>
      <c r="T71" s="28">
        <f t="shared" si="16"/>
        <v>0</v>
      </c>
      <c r="U71" s="28">
        <f t="shared" si="17"/>
        <v>0</v>
      </c>
    </row>
    <row r="72" spans="1:47" x14ac:dyDescent="0.25">
      <c r="A72" s="11">
        <f t="shared" ref="A72:B72" si="36">A50</f>
        <v>0</v>
      </c>
      <c r="B72" s="76">
        <f t="shared" si="36"/>
        <v>0</v>
      </c>
      <c r="C72" s="28">
        <f t="shared" ref="C72:K72" si="37">IFERROR(VLOOKUP($B72,$B$8:$F$30,2,FALSE)+VLOOKUP($B72,$B$8:$F$30,3,FALSE),0)*C50</f>
        <v>0</v>
      </c>
      <c r="D72" s="28">
        <f t="shared" si="37"/>
        <v>0</v>
      </c>
      <c r="E72" s="28">
        <f t="shared" si="37"/>
        <v>0</v>
      </c>
      <c r="F72" s="28">
        <f t="shared" si="37"/>
        <v>0</v>
      </c>
      <c r="G72" s="28">
        <f t="shared" si="37"/>
        <v>0</v>
      </c>
      <c r="H72" s="28">
        <f t="shared" si="37"/>
        <v>0</v>
      </c>
      <c r="I72" s="28">
        <f t="shared" si="37"/>
        <v>0</v>
      </c>
      <c r="J72" s="28">
        <f t="shared" si="37"/>
        <v>0</v>
      </c>
      <c r="K72" s="28">
        <f t="shared" si="37"/>
        <v>0</v>
      </c>
      <c r="L72" s="12"/>
      <c r="M72" s="28">
        <f t="shared" si="9"/>
        <v>0</v>
      </c>
      <c r="N72" s="28">
        <f t="shared" si="10"/>
        <v>0</v>
      </c>
      <c r="O72" s="28">
        <f t="shared" si="11"/>
        <v>0</v>
      </c>
      <c r="P72" s="28">
        <f t="shared" si="12"/>
        <v>0</v>
      </c>
      <c r="Q72" s="28">
        <f t="shared" si="13"/>
        <v>0</v>
      </c>
      <c r="R72" s="28">
        <f t="shared" si="14"/>
        <v>0</v>
      </c>
      <c r="S72" s="28">
        <f t="shared" si="15"/>
        <v>0</v>
      </c>
      <c r="T72" s="28">
        <f t="shared" si="16"/>
        <v>0</v>
      </c>
      <c r="U72" s="28">
        <f t="shared" si="17"/>
        <v>0</v>
      </c>
    </row>
    <row r="73" spans="1:47" x14ac:dyDescent="0.25">
      <c r="A73" s="11">
        <f t="shared" ref="A73:B73" si="38">A51</f>
        <v>0</v>
      </c>
      <c r="B73" s="76">
        <f t="shared" si="38"/>
        <v>0</v>
      </c>
      <c r="C73" s="28">
        <f t="shared" ref="C73:K73" si="39">IFERROR(VLOOKUP($B73,$B$8:$F$30,2,FALSE)+VLOOKUP($B73,$B$8:$F$30,3,FALSE),0)*C51</f>
        <v>0</v>
      </c>
      <c r="D73" s="28">
        <f t="shared" si="39"/>
        <v>0</v>
      </c>
      <c r="E73" s="28">
        <f t="shared" si="39"/>
        <v>0</v>
      </c>
      <c r="F73" s="28">
        <f t="shared" si="39"/>
        <v>0</v>
      </c>
      <c r="G73" s="28">
        <f t="shared" si="39"/>
        <v>0</v>
      </c>
      <c r="H73" s="28">
        <f t="shared" si="39"/>
        <v>0</v>
      </c>
      <c r="I73" s="28">
        <f t="shared" si="39"/>
        <v>0</v>
      </c>
      <c r="J73" s="28">
        <f t="shared" si="39"/>
        <v>0</v>
      </c>
      <c r="K73" s="28">
        <f t="shared" si="39"/>
        <v>0</v>
      </c>
      <c r="L73" s="12"/>
      <c r="M73" s="28">
        <f t="shared" si="9"/>
        <v>0</v>
      </c>
      <c r="N73" s="28">
        <f t="shared" si="10"/>
        <v>0</v>
      </c>
      <c r="O73" s="28">
        <f t="shared" si="11"/>
        <v>0</v>
      </c>
      <c r="P73" s="28">
        <f t="shared" si="12"/>
        <v>0</v>
      </c>
      <c r="Q73" s="28">
        <f t="shared" si="13"/>
        <v>0</v>
      </c>
      <c r="R73" s="28">
        <f t="shared" si="14"/>
        <v>0</v>
      </c>
      <c r="S73" s="28">
        <f t="shared" si="15"/>
        <v>0</v>
      </c>
      <c r="T73" s="28">
        <f t="shared" si="16"/>
        <v>0</v>
      </c>
      <c r="U73" s="28">
        <f t="shared" si="17"/>
        <v>0</v>
      </c>
    </row>
    <row r="74" spans="1:47" s="5" customFormat="1" x14ac:dyDescent="0.25">
      <c r="A74" s="11">
        <f t="shared" ref="A74:B74" si="40">A52</f>
        <v>0</v>
      </c>
      <c r="B74" s="76">
        <f t="shared" si="40"/>
        <v>0</v>
      </c>
      <c r="C74" s="28">
        <f t="shared" ref="C74:K74" si="41">IFERROR(VLOOKUP($B74,$B$8:$F$30,2,FALSE)+VLOOKUP($B74,$B$8:$F$30,3,FALSE),0)*C52</f>
        <v>0</v>
      </c>
      <c r="D74" s="28">
        <f t="shared" si="41"/>
        <v>0</v>
      </c>
      <c r="E74" s="28">
        <f t="shared" si="41"/>
        <v>0</v>
      </c>
      <c r="F74" s="28">
        <f t="shared" si="41"/>
        <v>0</v>
      </c>
      <c r="G74" s="28">
        <f t="shared" si="41"/>
        <v>0</v>
      </c>
      <c r="H74" s="28">
        <f t="shared" si="41"/>
        <v>0</v>
      </c>
      <c r="I74" s="28">
        <f t="shared" si="41"/>
        <v>0</v>
      </c>
      <c r="J74" s="28">
        <f t="shared" si="41"/>
        <v>0</v>
      </c>
      <c r="K74" s="28">
        <f t="shared" si="41"/>
        <v>0</v>
      </c>
      <c r="L74" s="12"/>
      <c r="M74" s="28">
        <f t="shared" si="9"/>
        <v>0</v>
      </c>
      <c r="N74" s="28">
        <f t="shared" si="10"/>
        <v>0</v>
      </c>
      <c r="O74" s="28">
        <f t="shared" si="11"/>
        <v>0</v>
      </c>
      <c r="P74" s="28">
        <f t="shared" si="12"/>
        <v>0</v>
      </c>
      <c r="Q74" s="28">
        <f t="shared" si="13"/>
        <v>0</v>
      </c>
      <c r="R74" s="28">
        <f t="shared" si="14"/>
        <v>0</v>
      </c>
      <c r="S74" s="28">
        <f t="shared" si="15"/>
        <v>0</v>
      </c>
      <c r="T74" s="28">
        <f t="shared" si="16"/>
        <v>0</v>
      </c>
      <c r="U74" s="28">
        <f t="shared" si="17"/>
        <v>0</v>
      </c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</row>
    <row r="75" spans="1:47" s="5" customFormat="1" x14ac:dyDescent="0.25">
      <c r="A75" s="11">
        <f t="shared" ref="A75:B75" si="42">A53</f>
        <v>0</v>
      </c>
      <c r="B75" s="76">
        <f t="shared" si="42"/>
        <v>0</v>
      </c>
      <c r="C75" s="28">
        <f t="shared" ref="C75:K75" si="43">IFERROR(VLOOKUP($B75,$B$8:$F$30,2,FALSE)+VLOOKUP($B75,$B$8:$F$30,3,FALSE),0)*C53</f>
        <v>0</v>
      </c>
      <c r="D75" s="28">
        <f t="shared" si="43"/>
        <v>0</v>
      </c>
      <c r="E75" s="28">
        <f t="shared" si="43"/>
        <v>0</v>
      </c>
      <c r="F75" s="28">
        <f t="shared" si="43"/>
        <v>0</v>
      </c>
      <c r="G75" s="28">
        <f t="shared" si="43"/>
        <v>0</v>
      </c>
      <c r="H75" s="28">
        <f t="shared" si="43"/>
        <v>0</v>
      </c>
      <c r="I75" s="28">
        <f t="shared" si="43"/>
        <v>0</v>
      </c>
      <c r="J75" s="28">
        <f t="shared" si="43"/>
        <v>0</v>
      </c>
      <c r="K75" s="28">
        <f t="shared" si="43"/>
        <v>0</v>
      </c>
      <c r="L75" s="12"/>
      <c r="M75" s="28">
        <f t="shared" si="9"/>
        <v>0</v>
      </c>
      <c r="N75" s="28">
        <f t="shared" si="10"/>
        <v>0</v>
      </c>
      <c r="O75" s="28">
        <f t="shared" si="11"/>
        <v>0</v>
      </c>
      <c r="P75" s="28">
        <f t="shared" si="12"/>
        <v>0</v>
      </c>
      <c r="Q75" s="28">
        <f t="shared" si="13"/>
        <v>0</v>
      </c>
      <c r="R75" s="28">
        <f t="shared" si="14"/>
        <v>0</v>
      </c>
      <c r="S75" s="28">
        <f t="shared" si="15"/>
        <v>0</v>
      </c>
      <c r="T75" s="28">
        <f t="shared" si="16"/>
        <v>0</v>
      </c>
      <c r="U75" s="28">
        <f t="shared" si="17"/>
        <v>0</v>
      </c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76"/>
      <c r="AU75" s="76"/>
    </row>
    <row r="76" spans="1:47" s="5" customFormat="1" x14ac:dyDescent="0.25">
      <c r="A76" s="11">
        <f t="shared" ref="A76:B76" si="44">A54</f>
        <v>0</v>
      </c>
      <c r="B76" s="76">
        <f t="shared" si="44"/>
        <v>0</v>
      </c>
      <c r="C76" s="28">
        <f t="shared" ref="C76:K76" si="45">IFERROR(VLOOKUP($B76,$B$8:$F$30,2,FALSE)+VLOOKUP($B76,$B$8:$F$30,3,FALSE),0)*C54</f>
        <v>0</v>
      </c>
      <c r="D76" s="28">
        <f t="shared" si="45"/>
        <v>0</v>
      </c>
      <c r="E76" s="28">
        <f t="shared" si="45"/>
        <v>0</v>
      </c>
      <c r="F76" s="28">
        <f t="shared" si="45"/>
        <v>0</v>
      </c>
      <c r="G76" s="28">
        <f t="shared" si="45"/>
        <v>0</v>
      </c>
      <c r="H76" s="28">
        <f t="shared" si="45"/>
        <v>0</v>
      </c>
      <c r="I76" s="28">
        <f t="shared" si="45"/>
        <v>0</v>
      </c>
      <c r="J76" s="28">
        <f t="shared" si="45"/>
        <v>0</v>
      </c>
      <c r="K76" s="28">
        <f t="shared" si="45"/>
        <v>0</v>
      </c>
      <c r="L76" s="12"/>
      <c r="M76" s="28">
        <f t="shared" si="9"/>
        <v>0</v>
      </c>
      <c r="N76" s="28">
        <f t="shared" si="10"/>
        <v>0</v>
      </c>
      <c r="O76" s="28">
        <f t="shared" si="11"/>
        <v>0</v>
      </c>
      <c r="P76" s="28">
        <f t="shared" si="12"/>
        <v>0</v>
      </c>
      <c r="Q76" s="28">
        <f t="shared" si="13"/>
        <v>0</v>
      </c>
      <c r="R76" s="28">
        <f t="shared" si="14"/>
        <v>0</v>
      </c>
      <c r="S76" s="28">
        <f t="shared" si="15"/>
        <v>0</v>
      </c>
      <c r="T76" s="28">
        <f t="shared" si="16"/>
        <v>0</v>
      </c>
      <c r="U76" s="28">
        <f t="shared" si="17"/>
        <v>0</v>
      </c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</row>
    <row r="77" spans="1:47" x14ac:dyDescent="0.25">
      <c r="A77" s="11">
        <f t="shared" ref="A77:B77" si="46">A55</f>
        <v>0</v>
      </c>
      <c r="B77" s="76">
        <f t="shared" si="46"/>
        <v>0</v>
      </c>
      <c r="C77" s="28">
        <f t="shared" ref="C77:K77" si="47">IFERROR(VLOOKUP($B77,$B$8:$F$30,2,FALSE)+VLOOKUP($B77,$B$8:$F$30,3,FALSE),0)*C55</f>
        <v>0</v>
      </c>
      <c r="D77" s="28">
        <f t="shared" si="47"/>
        <v>0</v>
      </c>
      <c r="E77" s="28">
        <f t="shared" si="47"/>
        <v>0</v>
      </c>
      <c r="F77" s="28">
        <f t="shared" si="47"/>
        <v>0</v>
      </c>
      <c r="G77" s="28">
        <f t="shared" si="47"/>
        <v>0</v>
      </c>
      <c r="H77" s="28">
        <f t="shared" si="47"/>
        <v>0</v>
      </c>
      <c r="I77" s="28">
        <f t="shared" si="47"/>
        <v>0</v>
      </c>
      <c r="J77" s="28">
        <f t="shared" si="47"/>
        <v>0</v>
      </c>
      <c r="K77" s="28">
        <f t="shared" si="47"/>
        <v>0</v>
      </c>
      <c r="L77" s="12"/>
      <c r="M77" s="28">
        <f t="shared" si="9"/>
        <v>0</v>
      </c>
      <c r="N77" s="28">
        <f t="shared" si="10"/>
        <v>0</v>
      </c>
      <c r="O77" s="28">
        <f t="shared" si="11"/>
        <v>0</v>
      </c>
      <c r="P77" s="28">
        <f t="shared" si="12"/>
        <v>0</v>
      </c>
      <c r="Q77" s="28">
        <f t="shared" si="13"/>
        <v>0</v>
      </c>
      <c r="R77" s="28">
        <f t="shared" si="14"/>
        <v>0</v>
      </c>
      <c r="S77" s="28">
        <f t="shared" si="15"/>
        <v>0</v>
      </c>
      <c r="T77" s="28">
        <f t="shared" si="16"/>
        <v>0</v>
      </c>
      <c r="U77" s="28">
        <f t="shared" si="17"/>
        <v>0</v>
      </c>
    </row>
    <row r="78" spans="1:47" x14ac:dyDescent="0.25">
      <c r="A78" s="11"/>
      <c r="C78" s="28"/>
      <c r="D78" s="28"/>
      <c r="E78" s="28"/>
      <c r="F78" s="28"/>
      <c r="G78" s="28"/>
      <c r="H78" s="28"/>
      <c r="I78" s="28"/>
      <c r="J78" s="28"/>
      <c r="K78" s="28"/>
      <c r="L78" s="12"/>
    </row>
    <row r="79" spans="1:47" ht="15.75" customHeight="1" thickBot="1" x14ac:dyDescent="0.3">
      <c r="A79"/>
      <c r="B79"/>
      <c r="C79" s="29">
        <f t="shared" ref="C79:K79" si="48">SUM(C60:C78)</f>
        <v>0</v>
      </c>
      <c r="D79" s="29">
        <f t="shared" si="48"/>
        <v>0</v>
      </c>
      <c r="E79" s="29">
        <f t="shared" si="48"/>
        <v>0</v>
      </c>
      <c r="F79" s="29">
        <f t="shared" si="48"/>
        <v>0</v>
      </c>
      <c r="G79" s="29">
        <f t="shared" si="48"/>
        <v>0</v>
      </c>
      <c r="H79" s="29">
        <f t="shared" si="48"/>
        <v>0</v>
      </c>
      <c r="I79" s="29">
        <f t="shared" si="48"/>
        <v>0</v>
      </c>
      <c r="J79" s="29">
        <f t="shared" si="48"/>
        <v>0</v>
      </c>
      <c r="K79" s="29">
        <f t="shared" si="48"/>
        <v>0</v>
      </c>
      <c r="L79"/>
      <c r="M79" s="29">
        <f t="shared" ref="M79:U79" si="49">SUM(M60:M78)</f>
        <v>0</v>
      </c>
      <c r="N79" s="29">
        <f t="shared" si="49"/>
        <v>0</v>
      </c>
      <c r="O79" s="29">
        <f t="shared" si="49"/>
        <v>0</v>
      </c>
      <c r="P79" s="29">
        <f t="shared" si="49"/>
        <v>0</v>
      </c>
      <c r="Q79" s="29">
        <f t="shared" si="49"/>
        <v>0</v>
      </c>
      <c r="R79" s="29">
        <f t="shared" si="49"/>
        <v>0</v>
      </c>
      <c r="S79" s="29">
        <f t="shared" si="49"/>
        <v>0</v>
      </c>
      <c r="T79" s="29">
        <f t="shared" si="49"/>
        <v>0</v>
      </c>
      <c r="U79" s="29">
        <f t="shared" si="49"/>
        <v>0</v>
      </c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</row>
    <row r="80" spans="1:47" ht="15.75" customHeight="1" thickTop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</row>
    <row r="81" spans="1:47" ht="18" customHeight="1" thickBot="1" x14ac:dyDescent="0.35">
      <c r="A81" s="19" t="s">
        <v>64</v>
      </c>
      <c r="B81"/>
      <c r="C81" s="30">
        <f>IFERROR(SUMIFS(HedgeResults[LiabilityRandsPerPoint],HedgeResults[CurveType],"Real",HedgeResults[ShockDate],C59)/COUNTIFS(HedgeResults[CurveType],"Real",HedgeResults[ShockDate],C59),0)</f>
        <v>0</v>
      </c>
      <c r="D81" s="30">
        <f>IFERROR(SUMIFS(HedgeResults[LiabilityRandsPerPoint],HedgeResults[CurveType],"Real",HedgeResults[ShockDate],D59)/COUNTIFS(HedgeResults[CurveType],"Real",HedgeResults[ShockDate],D59),0)</f>
        <v>0</v>
      </c>
      <c r="E81" s="30">
        <f>IFERROR(SUMIFS(HedgeResults[LiabilityRandsPerPoint],HedgeResults[CurveType],"Real",HedgeResults[ShockDate],E59)/COUNTIFS(HedgeResults[CurveType],"Real",HedgeResults[ShockDate],E59),0)</f>
        <v>0</v>
      </c>
      <c r="F81" s="30">
        <f>IFERROR(SUMIFS(HedgeResults[LiabilityRandsPerPoint],HedgeResults[CurveType],"Real",HedgeResults[ShockDate],F59)/COUNTIFS(HedgeResults[CurveType],"Real",HedgeResults[ShockDate],F59),0)</f>
        <v>0</v>
      </c>
      <c r="G81" s="30">
        <f>IFERROR(SUMIFS(HedgeResults[LiabilityRandsPerPoint],HedgeResults[CurveType],"Real",HedgeResults[ShockDate],G59)/COUNTIFS(HedgeResults[CurveType],"Real",HedgeResults[ShockDate],G59),0)</f>
        <v>0</v>
      </c>
      <c r="H81" s="30">
        <f>IFERROR(SUMIFS(HedgeResults[LiabilityRandsPerPoint],HedgeResults[CurveType],"Real",HedgeResults[ShockDate],H59)/COUNTIFS(HedgeResults[CurveType],"Real",HedgeResults[ShockDate],H59),0)</f>
        <v>0</v>
      </c>
      <c r="I81" s="30">
        <f>IFERROR(SUMIFS(HedgeResults[LiabilityRandsPerPoint],HedgeResults[CurveType],"Real",HedgeResults[ShockDate],I59)/COUNTIFS(HedgeResults[CurveType],"Real",HedgeResults[ShockDate],I59),0)</f>
        <v>0</v>
      </c>
      <c r="J81" s="30">
        <f>IFERROR(SUMIFS(HedgeResults[LiabilityRandsPerPoint],HedgeResults[CurveType],"Real",HedgeResults[ShockDate],J59)/COUNTIFS(HedgeResults[CurveType],"Real",HedgeResults[ShockDate],J59),0)</f>
        <v>0</v>
      </c>
      <c r="K81" s="30">
        <f>IFERROR(SUMIFS(HedgeResults[LiabilityRandsPerPoint],HedgeResults[CurveType],"Real",HedgeResults[ShockDate],K59)/COUNTIFS(HedgeResults[CurveType],"Real",HedgeResults[ShockDate],K59),0)</f>
        <v>0</v>
      </c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</row>
    <row r="82" spans="1:47" ht="15.75" customHeight="1" thickTop="1" x14ac:dyDescent="0.25">
      <c r="A82"/>
      <c r="B82"/>
      <c r="C82" s="12"/>
      <c r="D82" s="12"/>
      <c r="E82" s="12"/>
      <c r="F82" s="12"/>
      <c r="G82" s="12"/>
      <c r="H82" s="12"/>
      <c r="I82" s="12"/>
      <c r="J82" s="12"/>
      <c r="K82" s="1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</row>
    <row r="83" spans="1:47" x14ac:dyDescent="0.25">
      <c r="B83" s="31" t="s">
        <v>65</v>
      </c>
      <c r="C83" s="32">
        <f t="shared" ref="C83:K83" si="50">ROUND(C81-SUM(C79,M79),0)</f>
        <v>0</v>
      </c>
      <c r="D83" s="32">
        <f t="shared" si="50"/>
        <v>0</v>
      </c>
      <c r="E83" s="32">
        <f t="shared" si="50"/>
        <v>0</v>
      </c>
      <c r="F83" s="32">
        <f t="shared" si="50"/>
        <v>0</v>
      </c>
      <c r="G83" s="32">
        <f t="shared" si="50"/>
        <v>0</v>
      </c>
      <c r="H83" s="32">
        <f t="shared" si="50"/>
        <v>0</v>
      </c>
      <c r="I83" s="32">
        <f t="shared" si="50"/>
        <v>0</v>
      </c>
      <c r="J83" s="32">
        <f t="shared" si="50"/>
        <v>0</v>
      </c>
      <c r="K83" s="32">
        <f t="shared" si="50"/>
        <v>0</v>
      </c>
    </row>
    <row r="84" spans="1:47" x14ac:dyDescent="0.25">
      <c r="C84" s="12"/>
      <c r="D84" s="12"/>
      <c r="E84" s="12"/>
      <c r="F84" s="12"/>
      <c r="G84" s="12"/>
      <c r="H84" s="12"/>
      <c r="I84" s="12"/>
      <c r="J84" s="12"/>
      <c r="K84" s="12"/>
    </row>
    <row r="85" spans="1:47" x14ac:dyDescent="0.25">
      <c r="C85" s="12"/>
      <c r="D85" s="12"/>
      <c r="E85" s="12"/>
      <c r="F85" s="12"/>
      <c r="G85" s="12"/>
      <c r="H85" s="12"/>
      <c r="I85" s="12"/>
      <c r="J85" s="12"/>
      <c r="K85" s="12"/>
    </row>
    <row r="86" spans="1:47" x14ac:dyDescent="0.25">
      <c r="C86" s="12"/>
      <c r="D86" s="12"/>
      <c r="E86" s="12"/>
      <c r="F86" s="12"/>
      <c r="G86" s="12"/>
      <c r="H86" s="12"/>
      <c r="I86" s="12"/>
      <c r="J86" s="12"/>
      <c r="K86" s="12"/>
    </row>
    <row r="87" spans="1:47" x14ac:dyDescent="0.25">
      <c r="C87" s="12"/>
      <c r="D87" s="12"/>
      <c r="E87" s="12"/>
      <c r="F87" s="12"/>
      <c r="G87" s="12"/>
      <c r="H87" s="12"/>
      <c r="I87" s="12"/>
      <c r="J87" s="12"/>
      <c r="K87" s="12"/>
    </row>
    <row r="88" spans="1:47" x14ac:dyDescent="0.25">
      <c r="C88" s="12"/>
      <c r="D88" s="12"/>
      <c r="E88" s="12"/>
      <c r="F88" s="12"/>
      <c r="G88" s="12"/>
      <c r="H88" s="12"/>
      <c r="I88" s="12"/>
      <c r="J88" s="12"/>
      <c r="K88" s="12"/>
    </row>
    <row r="89" spans="1:47" x14ac:dyDescent="0.25">
      <c r="C89" s="12"/>
      <c r="D89" s="12"/>
      <c r="E89" s="12"/>
      <c r="F89" s="12"/>
      <c r="G89" s="12"/>
      <c r="H89" s="12"/>
      <c r="I89" s="12"/>
      <c r="J89" s="12"/>
      <c r="K89" s="12"/>
    </row>
    <row r="90" spans="1:47" x14ac:dyDescent="0.25">
      <c r="C90" s="12"/>
      <c r="D90" s="12"/>
      <c r="E90" s="12"/>
      <c r="F90" s="12"/>
      <c r="G90" s="12"/>
      <c r="H90" s="12"/>
      <c r="I90" s="12"/>
      <c r="J90" s="12"/>
      <c r="K90" s="12"/>
    </row>
  </sheetData>
  <mergeCells count="4">
    <mergeCell ref="A1:C1"/>
    <mergeCell ref="A59:B59"/>
    <mergeCell ref="A58:K58"/>
    <mergeCell ref="M58:U58"/>
  </mergeCells>
  <pageMargins left="0.7" right="0.7" top="0.75" bottom="0.75" header="0.3" footer="0.3"/>
  <pageSetup paperSize="9" orientation="portrait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7"/>
  <sheetViews>
    <sheetView workbookViewId="0"/>
  </sheetViews>
  <sheetFormatPr defaultRowHeight="15" x14ac:dyDescent="0.25"/>
  <cols>
    <col min="1" max="1" width="25.7109375" customWidth="1"/>
    <col min="2" max="2" width="7.85546875" customWidth="1"/>
    <col min="3" max="3" width="7.28515625" customWidth="1"/>
    <col min="4" max="4" width="9.7109375" bestFit="1" customWidth="1"/>
    <col min="5" max="5" width="6.140625" bestFit="1" customWidth="1"/>
    <col min="6" max="7" width="10.42578125" bestFit="1" customWidth="1"/>
  </cols>
  <sheetData>
    <row r="1" spans="1:7" x14ac:dyDescent="0.25">
      <c r="A1" s="1" t="s">
        <v>44</v>
      </c>
      <c r="B1" s="5" t="s">
        <v>124</v>
      </c>
    </row>
    <row r="2" spans="1:7" x14ac:dyDescent="0.25">
      <c r="A2" s="1" t="s">
        <v>110</v>
      </c>
      <c r="B2" s="5" t="s">
        <v>139</v>
      </c>
    </row>
    <row r="4" spans="1:7" x14ac:dyDescent="0.25">
      <c r="A4" s="1" t="s">
        <v>138</v>
      </c>
      <c r="C4" s="1" t="s">
        <v>114</v>
      </c>
    </row>
    <row r="5" spans="1:7" s="58" customFormat="1" x14ac:dyDescent="0.25">
      <c r="A5" s="1" t="s">
        <v>45</v>
      </c>
      <c r="B5" s="1" t="s">
        <v>34</v>
      </c>
      <c r="C5" s="58" t="s">
        <v>68</v>
      </c>
      <c r="D5"/>
      <c r="E5"/>
      <c r="F5"/>
      <c r="G5"/>
    </row>
    <row r="6" spans="1:7" x14ac:dyDescent="0.25">
      <c r="A6" s="5" t="s">
        <v>68</v>
      </c>
      <c r="B6" s="5" t="s">
        <v>68</v>
      </c>
      <c r="C6" s="67"/>
    </row>
    <row r="7" spans="1:7" x14ac:dyDescent="0.25">
      <c r="A7" s="5" t="s">
        <v>8</v>
      </c>
      <c r="C7" s="6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3"/>
  </sheetPr>
  <dimension ref="A1:BE195"/>
  <sheetViews>
    <sheetView workbookViewId="0"/>
  </sheetViews>
  <sheetFormatPr defaultColWidth="9.140625" defaultRowHeight="15" x14ac:dyDescent="0.25"/>
  <cols>
    <col min="1" max="1" width="25.5703125" style="6" customWidth="1"/>
    <col min="2" max="2" width="12.7109375" style="10" customWidth="1"/>
    <col min="3" max="3" width="10.28515625" style="10" customWidth="1"/>
    <col min="4" max="4" width="14.7109375" style="10" customWidth="1"/>
    <col min="5" max="5" width="14.28515625" style="10" customWidth="1"/>
    <col min="6" max="6" width="14.7109375" style="10" customWidth="1"/>
    <col min="7" max="7" width="14.28515625" style="10" customWidth="1"/>
    <col min="8" max="8" width="15.85546875" style="10" customWidth="1"/>
    <col min="9" max="9" width="14.28515625" style="10" customWidth="1"/>
    <col min="10" max="10" width="14.7109375" style="10" customWidth="1"/>
    <col min="11" max="11" width="14.28515625" style="10" customWidth="1"/>
    <col min="12" max="12" width="20.5703125" style="10" customWidth="1"/>
    <col min="13" max="13" width="14.28515625" style="10" customWidth="1"/>
    <col min="14" max="14" width="14.7109375" style="10" customWidth="1"/>
    <col min="15" max="15" width="14.28515625" style="10" customWidth="1"/>
    <col min="16" max="16" width="14.7109375" style="10" customWidth="1"/>
    <col min="17" max="17" width="14.28515625" style="10" customWidth="1"/>
    <col min="18" max="18" width="14.7109375" style="10" customWidth="1"/>
    <col min="19" max="19" width="14.28515625" style="10" customWidth="1"/>
    <col min="20" max="20" width="14.7109375" style="10" customWidth="1"/>
    <col min="21" max="21" width="14.28515625" style="10" customWidth="1"/>
    <col min="22" max="22" width="14.7109375" style="10" customWidth="1"/>
    <col min="23" max="23" width="14.28515625" style="10" customWidth="1"/>
    <col min="24" max="25" width="14.7109375" style="10" bestFit="1" customWidth="1"/>
    <col min="26" max="26" width="15.85546875" style="10" bestFit="1" customWidth="1"/>
    <col min="27" max="27" width="16.5703125" style="10" bestFit="1" customWidth="1"/>
    <col min="28" max="28" width="15.85546875" style="10" bestFit="1" customWidth="1"/>
    <col min="29" max="29" width="15.5703125" style="10" bestFit="1" customWidth="1"/>
    <col min="30" max="30" width="15.85546875" style="10" bestFit="1" customWidth="1"/>
    <col min="31" max="31" width="15.5703125" style="10" bestFit="1" customWidth="1"/>
    <col min="32" max="32" width="15.140625" style="10" bestFit="1" customWidth="1"/>
    <col min="33" max="33" width="14.7109375" style="10" bestFit="1" customWidth="1"/>
    <col min="34" max="34" width="22.7109375" style="10" bestFit="1" customWidth="1"/>
    <col min="35" max="35" width="15.5703125" style="10" bestFit="1" customWidth="1"/>
    <col min="36" max="36" width="16.140625" style="10" bestFit="1" customWidth="1"/>
    <col min="37" max="37" width="14.7109375" style="10" bestFit="1" customWidth="1"/>
    <col min="38" max="38" width="16.140625" style="10" bestFit="1" customWidth="1"/>
    <col min="39" max="39" width="14.7109375" style="10" bestFit="1" customWidth="1"/>
    <col min="40" max="40" width="17.5703125" style="10" bestFit="1" customWidth="1"/>
    <col min="41" max="41" width="16.5703125" style="10" bestFit="1" customWidth="1"/>
    <col min="42" max="42" width="15.140625" style="10" bestFit="1" customWidth="1"/>
    <col min="43" max="43" width="14.7109375" style="10" bestFit="1" customWidth="1"/>
    <col min="44" max="44" width="15.140625" style="10" bestFit="1" customWidth="1"/>
    <col min="45" max="45" width="14.7109375" style="10" bestFit="1" customWidth="1"/>
    <col min="46" max="46" width="15.140625" style="10" bestFit="1" customWidth="1"/>
    <col min="47" max="47" width="14.7109375" style="10" bestFit="1" customWidth="1"/>
    <col min="48" max="48" width="15.85546875" style="10" bestFit="1" customWidth="1"/>
    <col min="49" max="49" width="16.5703125" style="10" bestFit="1" customWidth="1"/>
    <col min="50" max="50" width="15.140625" style="10" bestFit="1" customWidth="1"/>
    <col min="51" max="51" width="14.7109375" style="10" bestFit="1" customWidth="1"/>
    <col min="52" max="52" width="15.85546875" style="10" bestFit="1" customWidth="1"/>
    <col min="53" max="53" width="15.5703125" style="10" bestFit="1" customWidth="1"/>
    <col min="54" max="54" width="21.140625" style="10" bestFit="1" customWidth="1"/>
    <col min="55" max="55" width="14.7109375" style="10" bestFit="1" customWidth="1"/>
    <col min="56" max="56" width="20.140625" style="10" bestFit="1" customWidth="1"/>
    <col min="57" max="57" width="19.7109375" style="10" bestFit="1" customWidth="1"/>
    <col min="58" max="58" width="9.140625" style="10" customWidth="1"/>
    <col min="59" max="16384" width="9.140625" style="10"/>
  </cols>
  <sheetData>
    <row r="1" spans="1:57" x14ac:dyDescent="0.25">
      <c r="A1" s="1" t="s">
        <v>97</v>
      </c>
      <c r="B1" s="5" t="s">
        <v>98</v>
      </c>
    </row>
    <row r="2" spans="1:57" x14ac:dyDescent="0.25">
      <c r="A2" s="1" t="s">
        <v>5</v>
      </c>
      <c r="B2" s="5" t="s">
        <v>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</row>
    <row r="3" spans="1:57" x14ac:dyDescent="0.25">
      <c r="A3"/>
      <c r="B3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</row>
    <row r="4" spans="1:57" s="54" customFormat="1" ht="45" x14ac:dyDescent="0.25">
      <c r="A4" s="52" t="s">
        <v>6</v>
      </c>
      <c r="B4" s="55" t="s">
        <v>101</v>
      </c>
      <c r="C4" s="56" t="s">
        <v>100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</row>
    <row r="5" spans="1:57" x14ac:dyDescent="0.25">
      <c r="A5" s="3" t="s">
        <v>68</v>
      </c>
      <c r="B5" s="2"/>
      <c r="C5" s="2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</row>
    <row r="6" spans="1:57" x14ac:dyDescent="0.25">
      <c r="A6" s="3" t="s">
        <v>8</v>
      </c>
      <c r="B6" s="2"/>
      <c r="C6" s="2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</row>
    <row r="7" spans="1:57" x14ac:dyDescent="0.25">
      <c r="A7"/>
      <c r="B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</row>
    <row r="8" spans="1:57" x14ac:dyDescent="0.25">
      <c r="A8"/>
      <c r="B8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25">
      <c r="A9"/>
      <c r="B9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</row>
    <row r="10" spans="1:57" x14ac:dyDescent="0.25">
      <c r="A10"/>
      <c r="B10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</row>
    <row r="11" spans="1:57" x14ac:dyDescent="0.25">
      <c r="A11"/>
      <c r="B11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</row>
    <row r="12" spans="1:57" x14ac:dyDescent="0.25">
      <c r="A12"/>
      <c r="B12"/>
    </row>
    <row r="13" spans="1:57" x14ac:dyDescent="0.25">
      <c r="A13"/>
      <c r="B13"/>
    </row>
    <row r="14" spans="1:57" x14ac:dyDescent="0.25">
      <c r="A14"/>
      <c r="B14"/>
    </row>
    <row r="15" spans="1:57" x14ac:dyDescent="0.25">
      <c r="A15"/>
      <c r="B15"/>
    </row>
    <row r="16" spans="1:57" x14ac:dyDescent="0.25">
      <c r="A16"/>
      <c r="B16"/>
    </row>
    <row r="17" spans="1:2" x14ac:dyDescent="0.25">
      <c r="A17"/>
      <c r="B17"/>
    </row>
    <row r="18" spans="1:2" x14ac:dyDescent="0.25">
      <c r="A18"/>
      <c r="B18"/>
    </row>
    <row r="19" spans="1:2" x14ac:dyDescent="0.25">
      <c r="A19"/>
      <c r="B19"/>
    </row>
    <row r="20" spans="1:2" x14ac:dyDescent="0.25">
      <c r="A20"/>
      <c r="B20"/>
    </row>
    <row r="21" spans="1:2" x14ac:dyDescent="0.25">
      <c r="A21"/>
      <c r="B21"/>
    </row>
    <row r="22" spans="1:2" x14ac:dyDescent="0.25">
      <c r="A22"/>
      <c r="B22"/>
    </row>
    <row r="23" spans="1:2" x14ac:dyDescent="0.25">
      <c r="A23"/>
      <c r="B23"/>
    </row>
    <row r="24" spans="1:2" x14ac:dyDescent="0.25">
      <c r="A24"/>
      <c r="B24"/>
    </row>
    <row r="25" spans="1:2" x14ac:dyDescent="0.25">
      <c r="A25"/>
      <c r="B25"/>
    </row>
    <row r="26" spans="1:2" x14ac:dyDescent="0.25">
      <c r="A26"/>
      <c r="B26"/>
    </row>
    <row r="27" spans="1:2" x14ac:dyDescent="0.25">
      <c r="A27"/>
      <c r="B27"/>
    </row>
    <row r="28" spans="1:2" x14ac:dyDescent="0.25">
      <c r="A28"/>
      <c r="B28"/>
    </row>
    <row r="29" spans="1:2" x14ac:dyDescent="0.25">
      <c r="A29"/>
      <c r="B29"/>
    </row>
    <row r="30" spans="1:2" x14ac:dyDescent="0.25">
      <c r="A30"/>
      <c r="B30"/>
    </row>
    <row r="31" spans="1:2" x14ac:dyDescent="0.25">
      <c r="A31"/>
      <c r="B31"/>
    </row>
    <row r="32" spans="1:2" x14ac:dyDescent="0.25">
      <c r="A32"/>
      <c r="B32"/>
    </row>
    <row r="33" spans="1:2" x14ac:dyDescent="0.25">
      <c r="A33"/>
      <c r="B33"/>
    </row>
    <row r="34" spans="1:2" x14ac:dyDescent="0.25">
      <c r="A34"/>
      <c r="B34"/>
    </row>
    <row r="35" spans="1:2" x14ac:dyDescent="0.25">
      <c r="A35"/>
      <c r="B35"/>
    </row>
    <row r="36" spans="1:2" x14ac:dyDescent="0.25">
      <c r="A36"/>
      <c r="B36"/>
    </row>
    <row r="37" spans="1:2" x14ac:dyDescent="0.25">
      <c r="A37"/>
      <c r="B37"/>
    </row>
    <row r="38" spans="1:2" x14ac:dyDescent="0.25">
      <c r="A38"/>
      <c r="B38"/>
    </row>
    <row r="39" spans="1:2" x14ac:dyDescent="0.25">
      <c r="A39"/>
      <c r="B39"/>
    </row>
    <row r="40" spans="1:2" x14ac:dyDescent="0.25">
      <c r="A40"/>
      <c r="B40"/>
    </row>
    <row r="41" spans="1:2" x14ac:dyDescent="0.25">
      <c r="A41"/>
      <c r="B41"/>
    </row>
    <row r="42" spans="1:2" x14ac:dyDescent="0.25">
      <c r="A42"/>
      <c r="B42"/>
    </row>
    <row r="43" spans="1:2" x14ac:dyDescent="0.25">
      <c r="B43" s="6"/>
    </row>
    <row r="44" spans="1:2" x14ac:dyDescent="0.25">
      <c r="B44" s="6"/>
    </row>
    <row r="45" spans="1:2" x14ac:dyDescent="0.25">
      <c r="B45" s="6"/>
    </row>
    <row r="46" spans="1:2" x14ac:dyDescent="0.25">
      <c r="B46" s="6"/>
    </row>
    <row r="47" spans="1:2" x14ac:dyDescent="0.25">
      <c r="B47" s="6"/>
    </row>
    <row r="48" spans="1:2" x14ac:dyDescent="0.25">
      <c r="B48" s="6"/>
    </row>
    <row r="49" spans="2:2" x14ac:dyDescent="0.25">
      <c r="B49" s="6"/>
    </row>
    <row r="50" spans="2:2" x14ac:dyDescent="0.25">
      <c r="B50" s="6"/>
    </row>
    <row r="51" spans="2:2" x14ac:dyDescent="0.25">
      <c r="B51" s="6"/>
    </row>
    <row r="52" spans="2:2" x14ac:dyDescent="0.25">
      <c r="B52" s="6"/>
    </row>
    <row r="53" spans="2:2" x14ac:dyDescent="0.25">
      <c r="B53" s="6"/>
    </row>
    <row r="54" spans="2:2" x14ac:dyDescent="0.25">
      <c r="B54" s="6"/>
    </row>
    <row r="55" spans="2:2" x14ac:dyDescent="0.25">
      <c r="B55" s="6"/>
    </row>
    <row r="56" spans="2:2" x14ac:dyDescent="0.25">
      <c r="B56" s="6"/>
    </row>
    <row r="57" spans="2:2" x14ac:dyDescent="0.25">
      <c r="B57" s="6"/>
    </row>
    <row r="58" spans="2:2" x14ac:dyDescent="0.25">
      <c r="B58" s="6"/>
    </row>
    <row r="59" spans="2:2" x14ac:dyDescent="0.25">
      <c r="B59" s="6"/>
    </row>
    <row r="60" spans="2:2" x14ac:dyDescent="0.25">
      <c r="B60" s="6"/>
    </row>
    <row r="61" spans="2:2" x14ac:dyDescent="0.25">
      <c r="B61" s="6"/>
    </row>
    <row r="62" spans="2:2" x14ac:dyDescent="0.25">
      <c r="B62" s="6"/>
    </row>
    <row r="63" spans="2:2" x14ac:dyDescent="0.25">
      <c r="B63" s="6"/>
    </row>
    <row r="64" spans="2:2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  <row r="72" spans="2:2" x14ac:dyDescent="0.25">
      <c r="B72" s="6"/>
    </row>
    <row r="73" spans="2:2" x14ac:dyDescent="0.25">
      <c r="B73" s="6"/>
    </row>
    <row r="74" spans="2:2" x14ac:dyDescent="0.25">
      <c r="B74" s="6"/>
    </row>
    <row r="75" spans="2:2" x14ac:dyDescent="0.25">
      <c r="B75" s="6"/>
    </row>
    <row r="76" spans="2:2" x14ac:dyDescent="0.25">
      <c r="B76" s="6"/>
    </row>
    <row r="77" spans="2:2" x14ac:dyDescent="0.25">
      <c r="B77" s="6"/>
    </row>
    <row r="78" spans="2:2" x14ac:dyDescent="0.25">
      <c r="B78" s="6"/>
    </row>
    <row r="79" spans="2:2" x14ac:dyDescent="0.25">
      <c r="B79" s="6"/>
    </row>
    <row r="80" spans="2:2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P2"/>
  <sheetViews>
    <sheetView workbookViewId="0"/>
  </sheetViews>
  <sheetFormatPr defaultRowHeight="15" x14ac:dyDescent="0.25"/>
  <cols>
    <col min="1" max="1" width="14.7109375" customWidth="1"/>
    <col min="2" max="2" width="12.7109375" customWidth="1"/>
    <col min="3" max="3" width="12.5703125" customWidth="1"/>
    <col min="4" max="4" width="9.140625" style="58"/>
    <col min="5" max="5" width="12.42578125" style="78" customWidth="1"/>
    <col min="7" max="7" width="13.5703125" style="51" customWidth="1"/>
    <col min="8" max="8" width="20.7109375" style="79" customWidth="1"/>
    <col min="9" max="9" width="19" style="51" customWidth="1"/>
    <col min="10" max="10" width="19.85546875" style="51" customWidth="1"/>
    <col min="11" max="11" width="12.140625" style="51" bestFit="1" customWidth="1"/>
    <col min="12" max="12" width="15.42578125" style="58" customWidth="1"/>
    <col min="13" max="13" width="15.140625" style="79" customWidth="1"/>
    <col min="14" max="14" width="12.42578125" style="51" customWidth="1"/>
    <col min="15" max="15" width="21.7109375" style="51" customWidth="1"/>
    <col min="16" max="16" width="20.7109375" style="51" customWidth="1"/>
  </cols>
  <sheetData>
    <row r="1" spans="1:16" x14ac:dyDescent="0.25">
      <c r="A1" t="s">
        <v>127</v>
      </c>
      <c r="B1" t="s">
        <v>110</v>
      </c>
      <c r="C1" t="s">
        <v>44</v>
      </c>
      <c r="D1" s="58" t="s">
        <v>114</v>
      </c>
      <c r="E1" s="78" t="s">
        <v>45</v>
      </c>
      <c r="F1" t="s">
        <v>34</v>
      </c>
      <c r="G1" s="51" t="s">
        <v>128</v>
      </c>
      <c r="H1" s="79" t="s">
        <v>129</v>
      </c>
      <c r="I1" s="51" t="s">
        <v>130</v>
      </c>
      <c r="J1" s="51" t="s">
        <v>131</v>
      </c>
      <c r="K1" s="51" t="s">
        <v>132</v>
      </c>
      <c r="L1" s="58" t="s">
        <v>133</v>
      </c>
      <c r="M1" s="79" t="s">
        <v>134</v>
      </c>
      <c r="N1" s="51" t="s">
        <v>135</v>
      </c>
      <c r="O1" s="51" t="s">
        <v>137</v>
      </c>
      <c r="P1" s="51" t="s">
        <v>136</v>
      </c>
    </row>
    <row r="2" spans="1:16" x14ac:dyDescent="0.25">
      <c r="B2" t="s">
        <v>139</v>
      </c>
      <c r="C2" t="s">
        <v>124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7"/>
  </sheetPr>
  <dimension ref="A1:V1538"/>
  <sheetViews>
    <sheetView workbookViewId="0"/>
  </sheetViews>
  <sheetFormatPr defaultRowHeight="15" x14ac:dyDescent="0.25"/>
  <cols>
    <col min="1" max="1" width="15.7109375" style="6" bestFit="1" customWidth="1"/>
    <col min="2" max="2" width="16.28515625" style="6" bestFit="1" customWidth="1"/>
    <col min="3" max="13" width="12.28515625" style="6" bestFit="1" customWidth="1"/>
    <col min="14" max="22" width="12.7109375" style="6" bestFit="1" customWidth="1"/>
  </cols>
  <sheetData>
    <row r="1" spans="1:13" x14ac:dyDescent="0.25">
      <c r="A1" s="1" t="s">
        <v>22</v>
      </c>
      <c r="B1" s="5" t="s">
        <v>11</v>
      </c>
    </row>
    <row r="2" spans="1:13" x14ac:dyDescent="0.25">
      <c r="A2" s="1" t="s">
        <v>44</v>
      </c>
      <c r="B2" s="5" t="s">
        <v>68</v>
      </c>
    </row>
    <row r="4" spans="1:13" x14ac:dyDescent="0.25">
      <c r="A4" s="1" t="s">
        <v>67</v>
      </c>
      <c r="B4" s="1" t="s">
        <v>9</v>
      </c>
      <c r="C4"/>
      <c r="D4"/>
      <c r="E4"/>
      <c r="F4"/>
      <c r="G4"/>
      <c r="H4"/>
      <c r="I4"/>
      <c r="J4"/>
      <c r="K4"/>
      <c r="L4"/>
      <c r="M4"/>
    </row>
    <row r="5" spans="1:13" x14ac:dyDescent="0.25">
      <c r="A5"/>
      <c r="B5" s="38" t="s">
        <v>68</v>
      </c>
      <c r="C5"/>
      <c r="D5"/>
      <c r="E5"/>
      <c r="F5"/>
      <c r="G5"/>
      <c r="H5"/>
      <c r="I5"/>
      <c r="J5"/>
      <c r="K5"/>
      <c r="L5"/>
      <c r="M5"/>
    </row>
    <row r="6" spans="1:13" x14ac:dyDescent="0.25">
      <c r="A6" s="1" t="s">
        <v>6</v>
      </c>
      <c r="B6" s="5" t="s">
        <v>68</v>
      </c>
      <c r="C6"/>
      <c r="D6"/>
      <c r="E6"/>
      <c r="F6"/>
      <c r="G6"/>
      <c r="H6"/>
      <c r="I6"/>
      <c r="J6"/>
      <c r="K6"/>
      <c r="L6"/>
      <c r="M6"/>
    </row>
    <row r="7" spans="1:13" x14ac:dyDescent="0.25">
      <c r="A7" s="39" t="s">
        <v>68</v>
      </c>
      <c r="B7" s="37"/>
      <c r="C7"/>
      <c r="D7"/>
      <c r="E7"/>
      <c r="F7"/>
      <c r="G7"/>
      <c r="H7"/>
      <c r="I7"/>
      <c r="J7"/>
      <c r="K7"/>
      <c r="L7"/>
      <c r="M7"/>
    </row>
    <row r="8" spans="1:13" x14ac:dyDescent="0.25">
      <c r="A8"/>
      <c r="B8"/>
      <c r="C8"/>
      <c r="D8"/>
      <c r="E8"/>
      <c r="F8"/>
      <c r="G8"/>
      <c r="H8"/>
      <c r="I8"/>
      <c r="J8"/>
      <c r="K8"/>
      <c r="L8"/>
      <c r="M8"/>
    </row>
    <row r="9" spans="1:13" x14ac:dyDescent="0.25">
      <c r="A9"/>
      <c r="B9"/>
      <c r="C9"/>
      <c r="D9"/>
      <c r="E9"/>
      <c r="F9"/>
      <c r="G9"/>
      <c r="H9"/>
      <c r="I9"/>
      <c r="J9"/>
      <c r="K9"/>
      <c r="L9"/>
      <c r="M9"/>
    </row>
    <row r="10" spans="1:13" x14ac:dyDescent="0.25">
      <c r="A10"/>
      <c r="B10"/>
      <c r="C10"/>
      <c r="D10"/>
      <c r="E10"/>
      <c r="F10"/>
      <c r="G10"/>
      <c r="H10"/>
      <c r="I10"/>
      <c r="J10"/>
      <c r="K10"/>
      <c r="L10"/>
      <c r="M10"/>
    </row>
    <row r="11" spans="1:13" x14ac:dyDescent="0.25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x14ac:dyDescent="0.25">
      <c r="A12"/>
      <c r="B12"/>
      <c r="C12"/>
      <c r="D12"/>
      <c r="E12"/>
      <c r="F12"/>
      <c r="G12"/>
      <c r="H12"/>
      <c r="I12"/>
      <c r="J12"/>
      <c r="K12"/>
      <c r="L12"/>
      <c r="M12"/>
    </row>
    <row r="13" spans="1:13" x14ac:dyDescent="0.25">
      <c r="A13"/>
      <c r="B13"/>
      <c r="C13"/>
      <c r="D13"/>
      <c r="E13"/>
      <c r="F13"/>
      <c r="G13"/>
      <c r="H13"/>
      <c r="I13"/>
      <c r="J13"/>
      <c r="K13"/>
      <c r="L13"/>
      <c r="M13"/>
    </row>
    <row r="14" spans="1:13" x14ac:dyDescent="0.25">
      <c r="A14"/>
      <c r="B14"/>
      <c r="C14"/>
      <c r="D14"/>
      <c r="E14"/>
      <c r="F14"/>
      <c r="G14"/>
      <c r="H14"/>
      <c r="I14"/>
      <c r="J14"/>
      <c r="K14"/>
      <c r="L14"/>
      <c r="M14"/>
    </row>
    <row r="15" spans="1:13" x14ac:dyDescent="0.25">
      <c r="A15"/>
      <c r="B15"/>
      <c r="C15"/>
      <c r="D15"/>
      <c r="E15"/>
      <c r="F15"/>
      <c r="G15"/>
      <c r="H15"/>
      <c r="I15"/>
      <c r="J15"/>
      <c r="K15"/>
      <c r="L15"/>
      <c r="M15"/>
    </row>
    <row r="16" spans="1:13" x14ac:dyDescent="0.25">
      <c r="A16"/>
      <c r="B16"/>
      <c r="C16"/>
      <c r="D16"/>
      <c r="E16"/>
      <c r="F16"/>
      <c r="G16"/>
      <c r="H16"/>
      <c r="I16"/>
      <c r="J16"/>
      <c r="K16"/>
      <c r="L16"/>
      <c r="M16"/>
    </row>
    <row r="17" spans="1:13" x14ac:dyDescent="0.25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x14ac:dyDescent="0.25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x14ac:dyDescent="0.25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5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5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5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x14ac:dyDescent="0.2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x14ac:dyDescent="0.2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x14ac:dyDescent="0.2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x14ac:dyDescent="0.2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x14ac:dyDescent="0.25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x14ac:dyDescent="0.25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x14ac:dyDescent="0.25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x14ac:dyDescent="0.25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x14ac:dyDescent="0.25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x14ac:dyDescent="0.25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x14ac:dyDescent="0.25">
      <c r="A34"/>
      <c r="B34"/>
      <c r="C34"/>
      <c r="D34"/>
      <c r="E34"/>
      <c r="F34"/>
      <c r="G34"/>
      <c r="H34"/>
      <c r="I34"/>
      <c r="J34"/>
      <c r="K34"/>
      <c r="L34"/>
      <c r="M34"/>
    </row>
    <row r="35" spans="1:13" x14ac:dyDescent="0.25">
      <c r="A35"/>
      <c r="B35"/>
      <c r="C35"/>
      <c r="D35"/>
      <c r="E35"/>
      <c r="F35"/>
      <c r="G35"/>
      <c r="H35"/>
      <c r="I35"/>
      <c r="J35"/>
      <c r="K35"/>
      <c r="L35"/>
      <c r="M35"/>
    </row>
    <row r="36" spans="1:13" x14ac:dyDescent="0.25">
      <c r="A36"/>
      <c r="B36"/>
      <c r="C36"/>
      <c r="D36"/>
      <c r="E36"/>
      <c r="F36"/>
      <c r="G36"/>
      <c r="H36"/>
      <c r="I36"/>
      <c r="J36"/>
      <c r="K36"/>
      <c r="L36"/>
      <c r="M36"/>
    </row>
    <row r="37" spans="1:13" x14ac:dyDescent="0.25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 x14ac:dyDescent="0.25">
      <c r="A38"/>
      <c r="B38"/>
      <c r="C38"/>
      <c r="D38"/>
      <c r="E38"/>
      <c r="F38"/>
      <c r="G38"/>
      <c r="H38"/>
      <c r="I38"/>
      <c r="J38"/>
      <c r="K38"/>
      <c r="L38"/>
      <c r="M38"/>
    </row>
    <row r="39" spans="1:13" x14ac:dyDescent="0.25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3" x14ac:dyDescent="0.25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x14ac:dyDescent="0.25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x14ac:dyDescent="0.25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x14ac:dyDescent="0.2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x14ac:dyDescent="0.2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x14ac:dyDescent="0.2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x14ac:dyDescent="0.25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x14ac:dyDescent="0.2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x14ac:dyDescent="0.25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x14ac:dyDescent="0.25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x14ac:dyDescent="0.25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x14ac:dyDescent="0.25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x14ac:dyDescent="0.2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x14ac:dyDescent="0.25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x14ac:dyDescent="0.25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x14ac:dyDescent="0.25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x14ac:dyDescent="0.25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x14ac:dyDescent="0.25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x14ac:dyDescent="0.2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x14ac:dyDescent="0.2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x14ac:dyDescent="0.2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x14ac:dyDescent="0.2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x14ac:dyDescent="0.2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x14ac:dyDescent="0.2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x14ac:dyDescent="0.2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x14ac:dyDescent="0.25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x14ac:dyDescent="0.25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x14ac:dyDescent="0.2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x14ac:dyDescent="0.2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x14ac:dyDescent="0.2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x14ac:dyDescent="0.2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x14ac:dyDescent="0.2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x14ac:dyDescent="0.2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x14ac:dyDescent="0.2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x14ac:dyDescent="0.2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x14ac:dyDescent="0.2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x14ac:dyDescent="0.2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x14ac:dyDescent="0.2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x14ac:dyDescent="0.2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x14ac:dyDescent="0.2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x14ac:dyDescent="0.2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x14ac:dyDescent="0.25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x14ac:dyDescent="0.2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x14ac:dyDescent="0.2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x14ac:dyDescent="0.2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x14ac:dyDescent="0.2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x14ac:dyDescent="0.2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x14ac:dyDescent="0.2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x14ac:dyDescent="0.25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x14ac:dyDescent="0.2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x14ac:dyDescent="0.2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x14ac:dyDescent="0.2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x14ac:dyDescent="0.2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x14ac:dyDescent="0.2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x14ac:dyDescent="0.2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x14ac:dyDescent="0.25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x14ac:dyDescent="0.25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x14ac:dyDescent="0.25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x14ac:dyDescent="0.2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x14ac:dyDescent="0.25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x14ac:dyDescent="0.25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x14ac:dyDescent="0.25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x14ac:dyDescent="0.25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x14ac:dyDescent="0.25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x14ac:dyDescent="0.25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x14ac:dyDescent="0.25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x14ac:dyDescent="0.25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x14ac:dyDescent="0.25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x14ac:dyDescent="0.25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x14ac:dyDescent="0.2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x14ac:dyDescent="0.2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x14ac:dyDescent="0.2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x14ac:dyDescent="0.2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x14ac:dyDescent="0.2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x14ac:dyDescent="0.2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x14ac:dyDescent="0.2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x14ac:dyDescent="0.2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x14ac:dyDescent="0.2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x14ac:dyDescent="0.2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x14ac:dyDescent="0.2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x14ac:dyDescent="0.2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x14ac:dyDescent="0.2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x14ac:dyDescent="0.25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x14ac:dyDescent="0.25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x14ac:dyDescent="0.25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x14ac:dyDescent="0.2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x14ac:dyDescent="0.2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x14ac:dyDescent="0.2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x14ac:dyDescent="0.2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x14ac:dyDescent="0.2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x14ac:dyDescent="0.2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x14ac:dyDescent="0.25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x14ac:dyDescent="0.25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x14ac:dyDescent="0.25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x14ac:dyDescent="0.25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x14ac:dyDescent="0.25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x14ac:dyDescent="0.25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x14ac:dyDescent="0.25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x14ac:dyDescent="0.25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x14ac:dyDescent="0.25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x14ac:dyDescent="0.25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x14ac:dyDescent="0.25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x14ac:dyDescent="0.25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x14ac:dyDescent="0.25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x14ac:dyDescent="0.25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x14ac:dyDescent="0.25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x14ac:dyDescent="0.25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x14ac:dyDescent="0.25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x14ac:dyDescent="0.25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x14ac:dyDescent="0.25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x14ac:dyDescent="0.25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x14ac:dyDescent="0.25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x14ac:dyDescent="0.25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x14ac:dyDescent="0.25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x14ac:dyDescent="0.25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x14ac:dyDescent="0.25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x14ac:dyDescent="0.25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x14ac:dyDescent="0.25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x14ac:dyDescent="0.25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x14ac:dyDescent="0.25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x14ac:dyDescent="0.25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x14ac:dyDescent="0.25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x14ac:dyDescent="0.25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x14ac:dyDescent="0.25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x14ac:dyDescent="0.25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x14ac:dyDescent="0.25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x14ac:dyDescent="0.25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x14ac:dyDescent="0.25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x14ac:dyDescent="0.25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3" x14ac:dyDescent="0.25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3" x14ac:dyDescent="0.25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3" x14ac:dyDescent="0.25">
      <c r="A268"/>
      <c r="B268"/>
      <c r="C268"/>
      <c r="D268"/>
      <c r="E268"/>
      <c r="F268"/>
      <c r="G268"/>
      <c r="H268"/>
      <c r="I268"/>
      <c r="J268"/>
      <c r="K268"/>
      <c r="L268"/>
      <c r="M268"/>
    </row>
    <row r="269" spans="1:13" x14ac:dyDescent="0.25">
      <c r="A269"/>
      <c r="B269"/>
      <c r="C269"/>
      <c r="D269"/>
      <c r="E269"/>
      <c r="F269"/>
      <c r="G269"/>
      <c r="H269"/>
      <c r="I269"/>
      <c r="J269"/>
      <c r="K269"/>
      <c r="L269"/>
      <c r="M269"/>
    </row>
    <row r="270" spans="1:13" x14ac:dyDescent="0.25">
      <c r="A270"/>
      <c r="B270"/>
      <c r="C270"/>
      <c r="D270"/>
      <c r="E270"/>
      <c r="F270"/>
      <c r="G270"/>
      <c r="H270"/>
      <c r="I270"/>
      <c r="J270"/>
      <c r="K270"/>
      <c r="L270"/>
      <c r="M270"/>
    </row>
    <row r="271" spans="1:13" x14ac:dyDescent="0.25">
      <c r="A271"/>
      <c r="B271"/>
      <c r="C271"/>
      <c r="D271"/>
      <c r="E271"/>
      <c r="F271"/>
      <c r="G271"/>
      <c r="H271"/>
      <c r="I271"/>
      <c r="J271"/>
      <c r="K271"/>
      <c r="L271"/>
      <c r="M271"/>
    </row>
    <row r="272" spans="1:13" x14ac:dyDescent="0.25">
      <c r="A272"/>
      <c r="B272"/>
      <c r="C272"/>
      <c r="D272"/>
      <c r="E272"/>
      <c r="F272"/>
      <c r="G272"/>
      <c r="H272"/>
      <c r="I272"/>
      <c r="J272"/>
      <c r="K272"/>
      <c r="L272"/>
      <c r="M272"/>
    </row>
    <row r="273" spans="1:13" x14ac:dyDescent="0.25">
      <c r="A273"/>
      <c r="B273"/>
      <c r="C273"/>
      <c r="D273"/>
      <c r="E273"/>
      <c r="F273"/>
      <c r="G273"/>
      <c r="H273"/>
      <c r="I273"/>
      <c r="J273"/>
      <c r="K273"/>
      <c r="L273"/>
      <c r="M273"/>
    </row>
    <row r="274" spans="1:13" x14ac:dyDescent="0.25">
      <c r="A274"/>
      <c r="B274"/>
      <c r="C274"/>
      <c r="D274"/>
      <c r="E274"/>
      <c r="F274"/>
      <c r="G274"/>
      <c r="H274"/>
      <c r="I274"/>
      <c r="J274"/>
      <c r="K274"/>
      <c r="L274"/>
      <c r="M274"/>
    </row>
    <row r="275" spans="1:13" x14ac:dyDescent="0.25">
      <c r="A275"/>
      <c r="B275"/>
      <c r="C275"/>
      <c r="D275"/>
      <c r="E275"/>
      <c r="F275"/>
      <c r="G275"/>
      <c r="H275"/>
      <c r="I275"/>
      <c r="J275"/>
      <c r="K275"/>
      <c r="L275"/>
      <c r="M275"/>
    </row>
    <row r="276" spans="1:13" x14ac:dyDescent="0.25">
      <c r="A276"/>
      <c r="B276"/>
      <c r="C276"/>
      <c r="D276"/>
      <c r="E276"/>
      <c r="F276"/>
      <c r="G276"/>
      <c r="H276"/>
      <c r="I276"/>
      <c r="J276"/>
      <c r="K276"/>
      <c r="L276"/>
      <c r="M276"/>
    </row>
    <row r="277" spans="1:13" x14ac:dyDescent="0.25">
      <c r="A277"/>
      <c r="B277"/>
      <c r="C277"/>
      <c r="D277"/>
      <c r="E277"/>
      <c r="F277"/>
      <c r="G277"/>
      <c r="H277"/>
      <c r="I277"/>
      <c r="J277"/>
      <c r="K277"/>
      <c r="L277"/>
      <c r="M277"/>
    </row>
    <row r="278" spans="1:13" x14ac:dyDescent="0.25">
      <c r="A278"/>
      <c r="B278"/>
      <c r="C278"/>
      <c r="D278"/>
      <c r="E278"/>
      <c r="F278"/>
      <c r="G278"/>
      <c r="H278"/>
      <c r="I278"/>
      <c r="J278"/>
      <c r="K278"/>
      <c r="L278"/>
      <c r="M278"/>
    </row>
    <row r="279" spans="1:13" x14ac:dyDescent="0.25">
      <c r="A279"/>
      <c r="B279"/>
      <c r="C279"/>
      <c r="D279"/>
      <c r="E279"/>
      <c r="F279"/>
      <c r="G279"/>
      <c r="H279"/>
      <c r="I279"/>
      <c r="J279"/>
      <c r="K279"/>
      <c r="L279"/>
      <c r="M279"/>
    </row>
    <row r="280" spans="1:13" x14ac:dyDescent="0.25">
      <c r="A280"/>
      <c r="B280"/>
      <c r="C280"/>
      <c r="D280"/>
      <c r="E280"/>
      <c r="F280"/>
      <c r="G280"/>
      <c r="H280"/>
      <c r="I280"/>
      <c r="J280"/>
      <c r="K280"/>
      <c r="L280"/>
      <c r="M280"/>
    </row>
    <row r="281" spans="1:13" x14ac:dyDescent="0.25">
      <c r="A281"/>
      <c r="B281"/>
      <c r="C281"/>
      <c r="D281"/>
      <c r="E281"/>
      <c r="F281"/>
      <c r="G281"/>
      <c r="H281"/>
      <c r="I281"/>
      <c r="J281"/>
      <c r="K281"/>
      <c r="L281"/>
      <c r="M281"/>
    </row>
    <row r="282" spans="1:13" x14ac:dyDescent="0.25">
      <c r="A282"/>
      <c r="B282"/>
      <c r="C282"/>
      <c r="D282"/>
      <c r="E282"/>
      <c r="F282"/>
      <c r="G282"/>
      <c r="H282"/>
      <c r="I282"/>
      <c r="J282"/>
      <c r="K282"/>
      <c r="L282"/>
      <c r="M282"/>
    </row>
    <row r="283" spans="1:13" x14ac:dyDescent="0.25">
      <c r="A283"/>
      <c r="B283"/>
      <c r="C283"/>
      <c r="D283"/>
      <c r="E283"/>
      <c r="F283"/>
      <c r="G283"/>
      <c r="H283"/>
      <c r="I283"/>
      <c r="J283"/>
      <c r="K283"/>
      <c r="L283"/>
      <c r="M283"/>
    </row>
    <row r="284" spans="1:13" x14ac:dyDescent="0.25">
      <c r="A284"/>
      <c r="B284"/>
      <c r="C284"/>
      <c r="D284"/>
      <c r="E284"/>
      <c r="F284"/>
      <c r="G284"/>
      <c r="H284"/>
      <c r="I284"/>
      <c r="J284"/>
      <c r="K284"/>
      <c r="L284"/>
      <c r="M284"/>
    </row>
    <row r="285" spans="1:13" x14ac:dyDescent="0.25">
      <c r="A285"/>
      <c r="B285"/>
      <c r="C285"/>
      <c r="D285"/>
      <c r="E285"/>
      <c r="F285"/>
      <c r="G285"/>
      <c r="H285"/>
      <c r="I285"/>
      <c r="J285"/>
      <c r="K285"/>
      <c r="L285"/>
      <c r="M285"/>
    </row>
    <row r="286" spans="1:13" x14ac:dyDescent="0.25">
      <c r="A286"/>
      <c r="B286"/>
      <c r="C286"/>
      <c r="D286"/>
      <c r="E286"/>
      <c r="F286"/>
      <c r="G286"/>
      <c r="H286"/>
      <c r="I286"/>
      <c r="J286"/>
      <c r="K286"/>
      <c r="L286"/>
      <c r="M286"/>
    </row>
    <row r="287" spans="1:13" x14ac:dyDescent="0.25">
      <c r="A287"/>
      <c r="B287"/>
      <c r="C287"/>
      <c r="D287"/>
      <c r="E287"/>
      <c r="F287"/>
      <c r="G287"/>
      <c r="H287"/>
      <c r="I287"/>
      <c r="J287"/>
      <c r="K287"/>
      <c r="L287"/>
      <c r="M287"/>
    </row>
    <row r="288" spans="1:13" x14ac:dyDescent="0.25">
      <c r="A288"/>
      <c r="B288"/>
      <c r="C288"/>
      <c r="D288"/>
      <c r="E288"/>
      <c r="F288"/>
      <c r="G288"/>
      <c r="H288"/>
      <c r="I288"/>
      <c r="J288"/>
      <c r="K288"/>
      <c r="L288"/>
      <c r="M288"/>
    </row>
    <row r="289" spans="1:13" x14ac:dyDescent="0.25">
      <c r="A289"/>
      <c r="B289"/>
      <c r="C289"/>
      <c r="D289"/>
      <c r="E289"/>
      <c r="F289"/>
      <c r="G289"/>
      <c r="H289"/>
      <c r="I289"/>
      <c r="J289"/>
      <c r="K289"/>
      <c r="L289"/>
      <c r="M289"/>
    </row>
    <row r="290" spans="1:13" x14ac:dyDescent="0.25">
      <c r="A290"/>
      <c r="B290"/>
      <c r="C290"/>
      <c r="D290"/>
      <c r="E290"/>
      <c r="F290"/>
      <c r="G290"/>
      <c r="H290"/>
      <c r="I290"/>
      <c r="J290"/>
      <c r="K290"/>
      <c r="L290"/>
      <c r="M290"/>
    </row>
    <row r="291" spans="1:13" x14ac:dyDescent="0.25">
      <c r="A291"/>
      <c r="B291"/>
      <c r="C291"/>
      <c r="D291"/>
      <c r="E291"/>
      <c r="F291"/>
      <c r="G291"/>
      <c r="H291"/>
      <c r="I291"/>
      <c r="J291"/>
      <c r="K291"/>
      <c r="L291"/>
      <c r="M291"/>
    </row>
    <row r="292" spans="1:13" x14ac:dyDescent="0.25">
      <c r="A292"/>
      <c r="B292"/>
      <c r="C292"/>
      <c r="D292"/>
      <c r="E292"/>
      <c r="F292"/>
      <c r="G292"/>
      <c r="H292"/>
      <c r="I292"/>
      <c r="J292"/>
      <c r="K292"/>
      <c r="L292"/>
      <c r="M292"/>
    </row>
    <row r="293" spans="1:13" x14ac:dyDescent="0.25">
      <c r="A293"/>
      <c r="B293"/>
      <c r="C293"/>
      <c r="D293"/>
      <c r="E293"/>
      <c r="F293"/>
      <c r="G293"/>
      <c r="H293"/>
      <c r="I293"/>
      <c r="J293"/>
      <c r="K293"/>
      <c r="L293"/>
      <c r="M293"/>
    </row>
    <row r="294" spans="1:13" x14ac:dyDescent="0.25">
      <c r="A294"/>
      <c r="B294"/>
      <c r="C294"/>
      <c r="D294"/>
      <c r="E294"/>
      <c r="F294"/>
      <c r="G294"/>
      <c r="H294"/>
      <c r="I294"/>
      <c r="J294"/>
      <c r="K294"/>
      <c r="L294"/>
      <c r="M294"/>
    </row>
    <row r="295" spans="1:13" x14ac:dyDescent="0.25">
      <c r="A295"/>
      <c r="B295"/>
      <c r="C295"/>
      <c r="D295"/>
      <c r="E295"/>
      <c r="F295"/>
      <c r="G295"/>
      <c r="H295"/>
      <c r="I295"/>
      <c r="J295"/>
      <c r="K295"/>
      <c r="L295"/>
      <c r="M295"/>
    </row>
    <row r="296" spans="1:13" x14ac:dyDescent="0.25">
      <c r="A296"/>
      <c r="B296"/>
      <c r="C296"/>
      <c r="D296"/>
      <c r="E296"/>
      <c r="F296"/>
      <c r="G296"/>
      <c r="H296"/>
      <c r="I296"/>
      <c r="J296"/>
      <c r="K296"/>
      <c r="L296"/>
      <c r="M296"/>
    </row>
    <row r="297" spans="1:13" x14ac:dyDescent="0.25">
      <c r="A297"/>
      <c r="B297"/>
      <c r="C297"/>
      <c r="D297"/>
      <c r="E297"/>
      <c r="F297"/>
      <c r="G297"/>
      <c r="H297"/>
      <c r="I297"/>
      <c r="J297"/>
      <c r="K297"/>
      <c r="L297"/>
      <c r="M297"/>
    </row>
    <row r="298" spans="1:13" x14ac:dyDescent="0.25">
      <c r="A298"/>
      <c r="B298"/>
      <c r="C298"/>
      <c r="D298"/>
      <c r="E298"/>
      <c r="F298"/>
      <c r="G298"/>
      <c r="H298"/>
      <c r="I298"/>
      <c r="J298"/>
      <c r="K298"/>
      <c r="L298"/>
      <c r="M298"/>
    </row>
    <row r="299" spans="1:13" x14ac:dyDescent="0.25">
      <c r="A299"/>
      <c r="B299"/>
      <c r="C299"/>
      <c r="D299"/>
      <c r="E299"/>
      <c r="F299"/>
      <c r="G299"/>
      <c r="H299"/>
      <c r="I299"/>
      <c r="J299"/>
      <c r="K299"/>
      <c r="L299"/>
      <c r="M299"/>
    </row>
    <row r="300" spans="1:13" x14ac:dyDescent="0.25">
      <c r="A300"/>
      <c r="B300"/>
      <c r="C300"/>
      <c r="D300"/>
      <c r="E300"/>
      <c r="F300"/>
      <c r="G300"/>
      <c r="H300"/>
      <c r="I300"/>
      <c r="J300"/>
      <c r="K300"/>
      <c r="L300"/>
      <c r="M300"/>
    </row>
    <row r="301" spans="1:13" x14ac:dyDescent="0.25">
      <c r="A301"/>
      <c r="B301"/>
      <c r="C301"/>
      <c r="D301"/>
      <c r="E301"/>
      <c r="F301"/>
      <c r="G301"/>
      <c r="H301"/>
      <c r="I301"/>
      <c r="J301"/>
      <c r="K301"/>
      <c r="L301"/>
      <c r="M301"/>
    </row>
    <row r="302" spans="1:13" x14ac:dyDescent="0.25">
      <c r="A302"/>
      <c r="B302"/>
      <c r="C302"/>
      <c r="D302"/>
      <c r="E302"/>
      <c r="F302"/>
      <c r="G302"/>
      <c r="H302"/>
      <c r="I302"/>
      <c r="J302"/>
      <c r="K302"/>
      <c r="L302"/>
      <c r="M302"/>
    </row>
    <row r="303" spans="1:13" x14ac:dyDescent="0.25">
      <c r="A303"/>
      <c r="B303"/>
      <c r="C303"/>
      <c r="D303"/>
      <c r="E303"/>
      <c r="F303"/>
      <c r="G303"/>
      <c r="H303"/>
      <c r="I303"/>
      <c r="J303"/>
      <c r="K303"/>
      <c r="L303"/>
      <c r="M303"/>
    </row>
    <row r="304" spans="1:13" x14ac:dyDescent="0.25">
      <c r="A304"/>
      <c r="B304"/>
      <c r="C304"/>
      <c r="D304"/>
      <c r="E304"/>
      <c r="F304"/>
      <c r="G304"/>
      <c r="H304"/>
      <c r="I304"/>
      <c r="J304"/>
      <c r="K304"/>
      <c r="L304"/>
      <c r="M304"/>
    </row>
    <row r="305" spans="1:13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</row>
    <row r="306" spans="1:13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</row>
    <row r="307" spans="1:13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</row>
    <row r="308" spans="1:13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</row>
    <row r="309" spans="1:13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</row>
    <row r="310" spans="1:13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</row>
    <row r="311" spans="1:13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</row>
    <row r="312" spans="1:13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</row>
    <row r="313" spans="1:13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</row>
    <row r="314" spans="1:13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</row>
    <row r="315" spans="1:13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</row>
    <row r="316" spans="1:13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</row>
    <row r="317" spans="1:13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</row>
    <row r="318" spans="1:13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</row>
    <row r="319" spans="1:13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</row>
    <row r="320" spans="1:13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</row>
    <row r="321" spans="1:13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</row>
    <row r="322" spans="1:13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</row>
    <row r="323" spans="1:13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</row>
    <row r="324" spans="1:13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</row>
    <row r="325" spans="1:13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</row>
    <row r="326" spans="1:13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</row>
    <row r="327" spans="1:13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</row>
    <row r="328" spans="1:13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</row>
    <row r="329" spans="1:13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</row>
    <row r="330" spans="1:13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</row>
    <row r="331" spans="1:13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</row>
    <row r="332" spans="1:13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</row>
    <row r="333" spans="1:13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</row>
    <row r="334" spans="1:13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</row>
    <row r="335" spans="1:13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</row>
    <row r="336" spans="1:13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</row>
    <row r="337" spans="1:13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</row>
    <row r="338" spans="1:13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</row>
    <row r="339" spans="1:13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</row>
    <row r="340" spans="1:13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</row>
    <row r="341" spans="1:13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</row>
    <row r="342" spans="1:13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</row>
    <row r="343" spans="1:13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</row>
    <row r="344" spans="1:13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</row>
    <row r="345" spans="1:13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</row>
    <row r="346" spans="1:13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</row>
    <row r="347" spans="1:13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</row>
    <row r="348" spans="1:13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</row>
    <row r="349" spans="1:13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</row>
    <row r="350" spans="1:13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</row>
    <row r="351" spans="1:13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</row>
    <row r="352" spans="1:13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</row>
    <row r="353" spans="1:13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</row>
    <row r="354" spans="1:13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</row>
    <row r="355" spans="1:13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</row>
    <row r="356" spans="1:13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</row>
    <row r="357" spans="1:13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</row>
    <row r="358" spans="1:13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</row>
    <row r="359" spans="1:13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</row>
    <row r="360" spans="1:13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</row>
    <row r="361" spans="1:13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</row>
    <row r="362" spans="1:13" x14ac:dyDescent="0.25">
      <c r="A362"/>
      <c r="B362"/>
      <c r="C362"/>
      <c r="D362"/>
      <c r="E362"/>
      <c r="F362"/>
      <c r="G362"/>
      <c r="H362"/>
      <c r="I362"/>
      <c r="J362"/>
      <c r="K362"/>
      <c r="L362"/>
      <c r="M362"/>
    </row>
    <row r="363" spans="1:13" x14ac:dyDescent="0.25">
      <c r="A363"/>
      <c r="B363"/>
      <c r="C363"/>
      <c r="D363"/>
      <c r="E363"/>
      <c r="F363"/>
      <c r="G363"/>
      <c r="H363"/>
      <c r="I363"/>
      <c r="J363"/>
      <c r="K363"/>
      <c r="L363"/>
      <c r="M363"/>
    </row>
    <row r="364" spans="1:13" x14ac:dyDescent="0.25">
      <c r="A364"/>
      <c r="B364"/>
      <c r="C364"/>
      <c r="D364"/>
      <c r="E364"/>
      <c r="F364"/>
      <c r="G364"/>
      <c r="H364"/>
      <c r="I364"/>
      <c r="J364"/>
      <c r="K364"/>
      <c r="L364"/>
      <c r="M364"/>
    </row>
    <row r="365" spans="1:13" x14ac:dyDescent="0.25">
      <c r="A365"/>
      <c r="B365"/>
      <c r="C365"/>
      <c r="D365"/>
      <c r="E365"/>
      <c r="F365"/>
      <c r="G365"/>
      <c r="H365"/>
      <c r="I365"/>
      <c r="J365"/>
      <c r="K365"/>
      <c r="L365"/>
      <c r="M365"/>
    </row>
    <row r="366" spans="1:13" x14ac:dyDescent="0.25">
      <c r="A366"/>
      <c r="B366"/>
      <c r="C366"/>
      <c r="D366"/>
      <c r="E366"/>
      <c r="F366"/>
      <c r="G366"/>
      <c r="H366"/>
      <c r="I366"/>
      <c r="J366"/>
      <c r="K366"/>
      <c r="L366"/>
      <c r="M366"/>
    </row>
    <row r="367" spans="1:13" x14ac:dyDescent="0.25">
      <c r="A367"/>
      <c r="B367"/>
      <c r="C367"/>
      <c r="D367"/>
      <c r="E367"/>
      <c r="F367"/>
      <c r="G367"/>
      <c r="H367"/>
      <c r="I367"/>
      <c r="J367"/>
      <c r="K367"/>
      <c r="L367"/>
      <c r="M367"/>
    </row>
    <row r="368" spans="1:13" x14ac:dyDescent="0.25">
      <c r="A368"/>
      <c r="B368"/>
      <c r="C368"/>
      <c r="D368"/>
      <c r="E368"/>
      <c r="F368"/>
      <c r="G368"/>
      <c r="H368"/>
      <c r="I368"/>
      <c r="J368"/>
      <c r="K368"/>
      <c r="L368"/>
      <c r="M368"/>
    </row>
    <row r="369" spans="1:13" x14ac:dyDescent="0.25">
      <c r="A369"/>
      <c r="B369"/>
      <c r="C369"/>
      <c r="D369"/>
      <c r="E369"/>
      <c r="F369"/>
      <c r="G369"/>
      <c r="H369"/>
      <c r="I369"/>
      <c r="J369"/>
      <c r="K369"/>
      <c r="L369"/>
      <c r="M369"/>
    </row>
    <row r="370" spans="1:13" x14ac:dyDescent="0.25">
      <c r="A370"/>
      <c r="B370"/>
      <c r="C370"/>
      <c r="D370"/>
      <c r="E370"/>
      <c r="F370"/>
      <c r="G370"/>
      <c r="H370"/>
      <c r="I370"/>
      <c r="J370"/>
      <c r="K370"/>
      <c r="L370"/>
      <c r="M370"/>
    </row>
    <row r="371" spans="1:13" x14ac:dyDescent="0.25">
      <c r="A371"/>
      <c r="B371"/>
      <c r="C371"/>
      <c r="D371"/>
      <c r="E371"/>
      <c r="F371"/>
      <c r="G371"/>
      <c r="H371"/>
      <c r="I371"/>
      <c r="J371"/>
      <c r="K371"/>
      <c r="L371"/>
      <c r="M371"/>
    </row>
    <row r="372" spans="1:13" x14ac:dyDescent="0.25">
      <c r="A372"/>
      <c r="B372"/>
      <c r="C372"/>
      <c r="D372"/>
      <c r="E372"/>
      <c r="F372"/>
      <c r="G372"/>
      <c r="H372"/>
      <c r="I372"/>
      <c r="J372"/>
      <c r="K372"/>
      <c r="L372"/>
      <c r="M372"/>
    </row>
    <row r="373" spans="1:13" x14ac:dyDescent="0.25">
      <c r="A373"/>
      <c r="B373"/>
      <c r="C373"/>
      <c r="D373"/>
      <c r="E373"/>
      <c r="F373"/>
      <c r="G373"/>
      <c r="H373"/>
      <c r="I373"/>
      <c r="J373"/>
      <c r="K373"/>
      <c r="L373"/>
      <c r="M373"/>
    </row>
    <row r="374" spans="1:13" x14ac:dyDescent="0.25">
      <c r="A374"/>
      <c r="B374"/>
      <c r="C374"/>
      <c r="D374"/>
      <c r="E374"/>
      <c r="F374"/>
      <c r="G374"/>
      <c r="H374"/>
      <c r="I374"/>
      <c r="J374"/>
      <c r="K374"/>
      <c r="L374"/>
      <c r="M374"/>
    </row>
    <row r="375" spans="1:13" x14ac:dyDescent="0.25">
      <c r="A375"/>
      <c r="B375"/>
      <c r="C375"/>
      <c r="D375"/>
      <c r="E375"/>
      <c r="F375"/>
      <c r="G375"/>
      <c r="H375"/>
      <c r="I375"/>
      <c r="J375"/>
      <c r="K375"/>
      <c r="L375"/>
      <c r="M375"/>
    </row>
    <row r="376" spans="1:13" x14ac:dyDescent="0.25">
      <c r="A376"/>
      <c r="B376"/>
      <c r="C376"/>
      <c r="D376"/>
      <c r="E376"/>
      <c r="F376"/>
      <c r="G376"/>
      <c r="H376"/>
      <c r="I376"/>
      <c r="J376"/>
      <c r="K376"/>
      <c r="L376"/>
      <c r="M376"/>
    </row>
    <row r="377" spans="1:13" x14ac:dyDescent="0.25">
      <c r="A377"/>
      <c r="B377"/>
      <c r="C377"/>
      <c r="D377"/>
      <c r="E377"/>
      <c r="F377"/>
      <c r="G377"/>
      <c r="H377"/>
      <c r="I377"/>
      <c r="J377"/>
      <c r="K377"/>
      <c r="L377"/>
      <c r="M377"/>
    </row>
    <row r="378" spans="1:13" x14ac:dyDescent="0.25">
      <c r="A378"/>
      <c r="B378"/>
      <c r="C378"/>
      <c r="D378"/>
      <c r="E378"/>
      <c r="F378"/>
      <c r="G378"/>
      <c r="H378"/>
      <c r="I378"/>
      <c r="J378"/>
      <c r="K378"/>
      <c r="L378"/>
      <c r="M378"/>
    </row>
    <row r="379" spans="1:13" x14ac:dyDescent="0.25">
      <c r="A379"/>
      <c r="B379"/>
      <c r="C379"/>
      <c r="D379"/>
      <c r="E379"/>
      <c r="F379"/>
      <c r="G379"/>
      <c r="H379"/>
      <c r="I379"/>
      <c r="J379"/>
      <c r="K379"/>
      <c r="L379"/>
      <c r="M379"/>
    </row>
    <row r="380" spans="1:13" x14ac:dyDescent="0.25">
      <c r="A380"/>
      <c r="B380"/>
      <c r="C380"/>
      <c r="D380"/>
      <c r="E380"/>
      <c r="F380"/>
      <c r="G380"/>
      <c r="H380"/>
      <c r="I380"/>
      <c r="J380"/>
      <c r="K380"/>
      <c r="L380"/>
      <c r="M380"/>
    </row>
    <row r="381" spans="1:13" x14ac:dyDescent="0.25">
      <c r="A381"/>
      <c r="B381"/>
      <c r="C381"/>
      <c r="D381"/>
      <c r="E381"/>
      <c r="F381"/>
      <c r="G381"/>
      <c r="H381"/>
      <c r="I381"/>
      <c r="J381"/>
      <c r="K381"/>
      <c r="L381"/>
      <c r="M381"/>
    </row>
    <row r="382" spans="1:13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</row>
    <row r="383" spans="1:13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</row>
    <row r="384" spans="1:13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</row>
    <row r="385" spans="1:13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</row>
    <row r="386" spans="1:13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</row>
    <row r="387" spans="1:13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</row>
    <row r="388" spans="1:13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</row>
    <row r="389" spans="1:13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</row>
    <row r="390" spans="1:13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</row>
    <row r="391" spans="1:13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</row>
    <row r="392" spans="1:13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</row>
    <row r="393" spans="1:13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</row>
    <row r="394" spans="1:13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</row>
    <row r="395" spans="1:13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</row>
    <row r="396" spans="1:13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</row>
    <row r="397" spans="1:13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</row>
    <row r="398" spans="1:13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</row>
    <row r="399" spans="1:13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</row>
    <row r="400" spans="1:13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</row>
    <row r="401" spans="1:13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</row>
    <row r="402" spans="1:13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</row>
    <row r="403" spans="1:13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</row>
    <row r="404" spans="1:13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</row>
    <row r="405" spans="1:13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</row>
    <row r="406" spans="1:13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</row>
    <row r="407" spans="1:13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</row>
    <row r="408" spans="1:13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</row>
    <row r="409" spans="1:13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</row>
    <row r="410" spans="1:13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</row>
    <row r="411" spans="1:13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</row>
    <row r="412" spans="1:13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</row>
    <row r="413" spans="1:13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</row>
    <row r="414" spans="1:13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</row>
    <row r="415" spans="1:13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</row>
    <row r="416" spans="1:13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</row>
    <row r="417" spans="1:13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</row>
    <row r="418" spans="1:13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</row>
    <row r="419" spans="1:13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</row>
    <row r="420" spans="1:13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</row>
    <row r="421" spans="1:13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</row>
    <row r="422" spans="1:13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</row>
    <row r="423" spans="1:13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</row>
    <row r="424" spans="1:13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</row>
    <row r="425" spans="1:13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</row>
    <row r="426" spans="1:13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</row>
    <row r="427" spans="1:13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</row>
    <row r="428" spans="1:13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</row>
    <row r="429" spans="1:13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</row>
    <row r="430" spans="1:13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</row>
    <row r="431" spans="1:13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</row>
    <row r="432" spans="1:13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</row>
    <row r="433" spans="1:13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</row>
    <row r="434" spans="1:13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</row>
    <row r="435" spans="1:13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</row>
    <row r="436" spans="1:13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</row>
    <row r="437" spans="1:13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</row>
    <row r="438" spans="1:13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</row>
    <row r="439" spans="1:13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</row>
    <row r="440" spans="1:13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</row>
    <row r="441" spans="1:13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</row>
    <row r="442" spans="1:13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</row>
    <row r="443" spans="1:13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</row>
    <row r="444" spans="1:13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</row>
    <row r="445" spans="1:13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</row>
    <row r="446" spans="1:13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</row>
    <row r="447" spans="1:13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</row>
    <row r="448" spans="1:13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</row>
    <row r="449" spans="1:13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</row>
    <row r="450" spans="1:13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</row>
    <row r="451" spans="1:13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</row>
    <row r="452" spans="1:13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</row>
    <row r="453" spans="1:13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</row>
    <row r="454" spans="1:13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</row>
    <row r="455" spans="1:13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</row>
    <row r="456" spans="1:13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</row>
    <row r="457" spans="1:13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</row>
    <row r="458" spans="1:13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</row>
    <row r="459" spans="1:13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</row>
    <row r="460" spans="1:13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</row>
    <row r="461" spans="1:13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</row>
    <row r="462" spans="1:13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</row>
    <row r="463" spans="1:13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</row>
    <row r="464" spans="1:13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</row>
    <row r="465" spans="1:13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</row>
    <row r="466" spans="1:13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</row>
    <row r="467" spans="1:13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</row>
    <row r="468" spans="1:13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</row>
    <row r="469" spans="1:13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</row>
    <row r="470" spans="1:13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</row>
    <row r="471" spans="1:13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</row>
    <row r="472" spans="1:13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</row>
    <row r="473" spans="1:13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</row>
    <row r="474" spans="1:13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</row>
    <row r="475" spans="1:13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</row>
    <row r="476" spans="1:13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</row>
    <row r="477" spans="1:13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</row>
    <row r="478" spans="1:13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</row>
    <row r="479" spans="1:13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</row>
    <row r="480" spans="1:13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</row>
    <row r="481" spans="1:13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</row>
    <row r="482" spans="1:13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</row>
    <row r="483" spans="1:13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</row>
    <row r="484" spans="1:13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</row>
    <row r="485" spans="1:13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</row>
    <row r="486" spans="1:13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</row>
    <row r="487" spans="1:13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</row>
    <row r="488" spans="1:13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</row>
    <row r="489" spans="1:13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</row>
    <row r="490" spans="1:13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</row>
    <row r="491" spans="1:13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</row>
    <row r="492" spans="1:13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</row>
    <row r="493" spans="1:13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</row>
    <row r="494" spans="1:13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</row>
    <row r="495" spans="1:13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</row>
    <row r="496" spans="1:13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</row>
    <row r="497" spans="1:13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</row>
    <row r="498" spans="1:13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</row>
    <row r="499" spans="1:13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</row>
    <row r="500" spans="1:13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</row>
    <row r="501" spans="1:13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</row>
    <row r="502" spans="1:13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</row>
    <row r="503" spans="1:13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</row>
    <row r="504" spans="1:13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</row>
    <row r="505" spans="1:13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</row>
    <row r="506" spans="1:13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</row>
    <row r="507" spans="1:13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</row>
    <row r="508" spans="1:13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</row>
    <row r="509" spans="1:13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</row>
    <row r="510" spans="1:13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</row>
    <row r="511" spans="1:13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</row>
    <row r="512" spans="1:13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</row>
    <row r="513" spans="1:13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</row>
    <row r="514" spans="1:13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</row>
    <row r="515" spans="1:13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</row>
    <row r="516" spans="1:13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</row>
    <row r="517" spans="1:13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</row>
    <row r="518" spans="1:13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</row>
    <row r="519" spans="1:13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</row>
    <row r="520" spans="1:13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</row>
    <row r="521" spans="1:13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</row>
    <row r="522" spans="1:13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</row>
    <row r="523" spans="1:13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</row>
    <row r="524" spans="1:13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</row>
    <row r="525" spans="1:13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</row>
    <row r="526" spans="1:13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</row>
    <row r="527" spans="1:13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</row>
    <row r="528" spans="1:13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</row>
    <row r="529" spans="1:13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</row>
    <row r="530" spans="1:13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</row>
    <row r="531" spans="1:13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/>
    </row>
    <row r="532" spans="1:13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</row>
    <row r="533" spans="1:13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</row>
    <row r="534" spans="1:13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</row>
    <row r="535" spans="1:13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</row>
    <row r="536" spans="1:13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</row>
    <row r="537" spans="1:13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</row>
    <row r="538" spans="1:13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</row>
    <row r="539" spans="1:13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</row>
    <row r="540" spans="1:13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</row>
    <row r="541" spans="1:13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</row>
    <row r="542" spans="1:13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</row>
    <row r="543" spans="1:13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/>
    </row>
    <row r="544" spans="1:13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</row>
    <row r="545" spans="1:13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</row>
    <row r="546" spans="1:13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</row>
    <row r="547" spans="1:13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</row>
    <row r="548" spans="1:13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</row>
    <row r="549" spans="1:13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</row>
    <row r="550" spans="1:13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</row>
    <row r="551" spans="1:13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</row>
    <row r="552" spans="1:13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</row>
    <row r="553" spans="1:13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</row>
    <row r="554" spans="1:13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</row>
    <row r="555" spans="1:13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</row>
    <row r="556" spans="1:13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</row>
    <row r="557" spans="1:13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</row>
    <row r="558" spans="1:13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</row>
    <row r="559" spans="1:13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</row>
    <row r="560" spans="1:13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</row>
    <row r="561" spans="1:13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</row>
    <row r="562" spans="1:13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</row>
    <row r="563" spans="1:13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</row>
    <row r="564" spans="1:13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</row>
    <row r="565" spans="1:13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</row>
    <row r="566" spans="1:13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</row>
    <row r="567" spans="1:13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</row>
    <row r="568" spans="1:13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</row>
    <row r="569" spans="1:13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</row>
    <row r="570" spans="1:13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</row>
    <row r="571" spans="1:13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</row>
    <row r="572" spans="1:13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</row>
    <row r="573" spans="1:13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</row>
    <row r="574" spans="1:13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</row>
    <row r="575" spans="1:13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</row>
    <row r="576" spans="1:13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</row>
    <row r="577" spans="1:13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</row>
    <row r="578" spans="1:13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</row>
    <row r="579" spans="1:13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</row>
    <row r="580" spans="1:13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</row>
    <row r="581" spans="1:13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</row>
    <row r="582" spans="1:13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</row>
    <row r="583" spans="1:13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</row>
    <row r="584" spans="1:13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</row>
    <row r="585" spans="1:13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</row>
    <row r="586" spans="1:13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</row>
    <row r="587" spans="1:13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</row>
    <row r="588" spans="1:13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</row>
    <row r="589" spans="1:13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</row>
    <row r="590" spans="1:13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</row>
    <row r="591" spans="1:13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</row>
    <row r="592" spans="1:13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</row>
    <row r="593" spans="1:13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</row>
    <row r="594" spans="1:13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</row>
    <row r="595" spans="1:13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</row>
    <row r="596" spans="1:13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</row>
    <row r="597" spans="1:13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</row>
    <row r="598" spans="1:13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</row>
    <row r="599" spans="1:13" x14ac:dyDescent="0.25">
      <c r="A599"/>
      <c r="B599"/>
      <c r="C599"/>
      <c r="D599"/>
      <c r="E599"/>
      <c r="F599"/>
      <c r="G599"/>
      <c r="H599"/>
      <c r="I599"/>
      <c r="J599"/>
      <c r="K599"/>
      <c r="L599"/>
      <c r="M599"/>
    </row>
    <row r="600" spans="1:13" x14ac:dyDescent="0.25">
      <c r="A600"/>
      <c r="B600"/>
      <c r="C600"/>
      <c r="D600"/>
      <c r="E600"/>
      <c r="F600"/>
      <c r="G600"/>
      <c r="H600"/>
      <c r="I600"/>
      <c r="J600"/>
      <c r="K600"/>
      <c r="L600"/>
      <c r="M600"/>
    </row>
    <row r="601" spans="1:13" x14ac:dyDescent="0.25">
      <c r="A601"/>
      <c r="B601"/>
      <c r="C601"/>
      <c r="D601"/>
      <c r="E601"/>
      <c r="F601"/>
      <c r="G601"/>
      <c r="H601"/>
      <c r="I601"/>
      <c r="J601"/>
      <c r="K601"/>
      <c r="L601"/>
      <c r="M601"/>
    </row>
    <row r="602" spans="1:13" x14ac:dyDescent="0.25">
      <c r="A602"/>
      <c r="B602"/>
      <c r="C602"/>
      <c r="D602"/>
      <c r="E602"/>
      <c r="F602"/>
      <c r="G602"/>
      <c r="H602"/>
      <c r="I602"/>
      <c r="J602"/>
      <c r="K602"/>
      <c r="L602"/>
      <c r="M602"/>
    </row>
    <row r="603" spans="1:13" x14ac:dyDescent="0.25">
      <c r="A603"/>
      <c r="B603"/>
      <c r="C603"/>
      <c r="D603"/>
      <c r="E603"/>
      <c r="F603"/>
      <c r="G603"/>
      <c r="H603"/>
      <c r="I603"/>
      <c r="J603"/>
      <c r="K603"/>
      <c r="L603"/>
      <c r="M603"/>
    </row>
    <row r="604" spans="1:13" x14ac:dyDescent="0.25">
      <c r="A604"/>
      <c r="B604"/>
      <c r="C604"/>
      <c r="D604"/>
      <c r="E604"/>
      <c r="F604"/>
      <c r="G604"/>
      <c r="H604"/>
      <c r="I604"/>
      <c r="J604"/>
      <c r="K604"/>
      <c r="L604"/>
      <c r="M604"/>
    </row>
    <row r="605" spans="1:13" x14ac:dyDescent="0.25">
      <c r="A605"/>
      <c r="B605"/>
      <c r="C605"/>
      <c r="D605"/>
      <c r="E605"/>
      <c r="F605"/>
      <c r="G605"/>
      <c r="H605"/>
      <c r="I605"/>
      <c r="J605"/>
      <c r="K605"/>
      <c r="L605"/>
      <c r="M605"/>
    </row>
    <row r="606" spans="1:13" x14ac:dyDescent="0.25">
      <c r="A606"/>
      <c r="B606"/>
      <c r="C606"/>
      <c r="D606"/>
      <c r="E606"/>
      <c r="F606"/>
      <c r="G606"/>
      <c r="H606"/>
      <c r="I606"/>
      <c r="J606"/>
      <c r="K606"/>
      <c r="L606"/>
      <c r="M606"/>
    </row>
    <row r="607" spans="1:13" x14ac:dyDescent="0.25">
      <c r="A607"/>
      <c r="B607"/>
      <c r="C607"/>
      <c r="D607"/>
      <c r="E607"/>
      <c r="F607"/>
      <c r="G607"/>
      <c r="H607"/>
      <c r="I607"/>
      <c r="J607"/>
      <c r="K607"/>
      <c r="L607"/>
      <c r="M607"/>
    </row>
    <row r="608" spans="1:13" x14ac:dyDescent="0.25">
      <c r="A608"/>
      <c r="B608"/>
      <c r="C608"/>
      <c r="D608"/>
      <c r="E608"/>
      <c r="F608"/>
      <c r="G608"/>
      <c r="H608"/>
      <c r="I608"/>
      <c r="J608"/>
      <c r="K608"/>
      <c r="L608"/>
      <c r="M608"/>
    </row>
    <row r="609" spans="1:13" x14ac:dyDescent="0.25">
      <c r="A609"/>
      <c r="B609"/>
      <c r="C609"/>
      <c r="D609"/>
      <c r="E609"/>
      <c r="F609"/>
      <c r="G609"/>
      <c r="H609"/>
      <c r="I609"/>
      <c r="J609"/>
      <c r="K609"/>
      <c r="L609"/>
      <c r="M609"/>
    </row>
    <row r="610" spans="1:13" x14ac:dyDescent="0.25">
      <c r="A610"/>
      <c r="B610"/>
      <c r="C610"/>
      <c r="D610"/>
      <c r="E610"/>
      <c r="F610"/>
      <c r="G610"/>
      <c r="H610"/>
      <c r="I610"/>
      <c r="J610"/>
      <c r="K610"/>
      <c r="L610"/>
      <c r="M610"/>
    </row>
    <row r="611" spans="1:13" x14ac:dyDescent="0.25">
      <c r="A611"/>
      <c r="B611"/>
      <c r="C611"/>
      <c r="D611"/>
      <c r="E611"/>
      <c r="F611"/>
      <c r="G611"/>
      <c r="H611"/>
      <c r="I611"/>
      <c r="J611"/>
      <c r="K611"/>
      <c r="L611"/>
      <c r="M611"/>
    </row>
    <row r="612" spans="1:13" x14ac:dyDescent="0.25">
      <c r="A612"/>
      <c r="B612"/>
      <c r="C612"/>
      <c r="D612"/>
      <c r="E612"/>
      <c r="F612"/>
      <c r="G612"/>
      <c r="H612"/>
      <c r="I612"/>
      <c r="J612"/>
      <c r="K612"/>
      <c r="L612"/>
      <c r="M612"/>
    </row>
    <row r="613" spans="1:13" x14ac:dyDescent="0.25">
      <c r="A613"/>
      <c r="B613"/>
      <c r="C613"/>
      <c r="D613"/>
      <c r="E613"/>
      <c r="F613"/>
      <c r="G613"/>
      <c r="H613"/>
      <c r="I613"/>
      <c r="J613"/>
      <c r="K613"/>
      <c r="L613"/>
      <c r="M613"/>
    </row>
    <row r="614" spans="1:13" x14ac:dyDescent="0.25">
      <c r="A614"/>
      <c r="B614"/>
      <c r="C614"/>
      <c r="D614"/>
      <c r="E614"/>
      <c r="F614"/>
      <c r="G614"/>
      <c r="H614"/>
      <c r="I614"/>
      <c r="J614"/>
      <c r="K614"/>
      <c r="L614"/>
      <c r="M614"/>
    </row>
    <row r="615" spans="1:13" x14ac:dyDescent="0.25">
      <c r="A615"/>
      <c r="B615"/>
      <c r="C615"/>
      <c r="D615"/>
      <c r="E615"/>
      <c r="F615"/>
      <c r="G615"/>
      <c r="H615"/>
      <c r="I615"/>
      <c r="J615"/>
      <c r="K615"/>
      <c r="L615"/>
      <c r="M615"/>
    </row>
    <row r="616" spans="1:13" x14ac:dyDescent="0.25">
      <c r="A616"/>
      <c r="B616"/>
      <c r="C616"/>
      <c r="D616"/>
      <c r="E616"/>
      <c r="F616"/>
      <c r="G616"/>
      <c r="H616"/>
      <c r="I616"/>
      <c r="J616"/>
      <c r="K616"/>
      <c r="L616"/>
      <c r="M616"/>
    </row>
    <row r="617" spans="1:13" x14ac:dyDescent="0.25">
      <c r="A617"/>
      <c r="B617"/>
      <c r="C617"/>
      <c r="D617"/>
      <c r="E617"/>
      <c r="F617"/>
      <c r="G617"/>
      <c r="H617"/>
      <c r="I617"/>
      <c r="J617"/>
      <c r="K617"/>
      <c r="L617"/>
      <c r="M617"/>
    </row>
    <row r="618" spans="1:13" x14ac:dyDescent="0.25">
      <c r="A618"/>
      <c r="B618"/>
      <c r="C618"/>
      <c r="D618"/>
      <c r="E618"/>
      <c r="F618"/>
      <c r="G618"/>
      <c r="H618"/>
      <c r="I618"/>
      <c r="J618"/>
      <c r="K618"/>
      <c r="L618"/>
      <c r="M618"/>
    </row>
    <row r="619" spans="1:13" x14ac:dyDescent="0.25">
      <c r="A619"/>
      <c r="B619"/>
      <c r="C619"/>
      <c r="D619"/>
      <c r="E619"/>
      <c r="F619"/>
      <c r="G619"/>
      <c r="H619"/>
      <c r="I619"/>
      <c r="J619"/>
      <c r="K619"/>
      <c r="L619"/>
      <c r="M619"/>
    </row>
    <row r="620" spans="1:13" x14ac:dyDescent="0.25">
      <c r="A620"/>
      <c r="B620"/>
      <c r="C620"/>
      <c r="D620"/>
      <c r="E620"/>
      <c r="F620"/>
      <c r="G620"/>
      <c r="H620"/>
      <c r="I620"/>
      <c r="J620"/>
      <c r="K620"/>
      <c r="L620"/>
      <c r="M620"/>
    </row>
    <row r="621" spans="1:13" x14ac:dyDescent="0.25">
      <c r="A621"/>
      <c r="B621"/>
      <c r="C621"/>
      <c r="D621"/>
      <c r="E621"/>
      <c r="F621"/>
      <c r="G621"/>
      <c r="H621"/>
      <c r="I621"/>
      <c r="J621"/>
      <c r="K621"/>
      <c r="L621"/>
      <c r="M621"/>
    </row>
    <row r="622" spans="1:13" x14ac:dyDescent="0.25">
      <c r="A622"/>
      <c r="B622"/>
      <c r="C622"/>
      <c r="D622"/>
      <c r="E622"/>
      <c r="F622"/>
      <c r="G622"/>
      <c r="H622"/>
      <c r="I622"/>
      <c r="J622"/>
      <c r="K622"/>
      <c r="L622"/>
      <c r="M622"/>
    </row>
    <row r="623" spans="1:13" x14ac:dyDescent="0.25">
      <c r="A623"/>
      <c r="B623"/>
      <c r="C623"/>
      <c r="D623"/>
      <c r="E623"/>
      <c r="F623"/>
      <c r="G623"/>
      <c r="H623"/>
      <c r="I623"/>
      <c r="J623"/>
      <c r="K623"/>
      <c r="L623"/>
      <c r="M623"/>
    </row>
    <row r="624" spans="1:13" x14ac:dyDescent="0.25">
      <c r="A624"/>
      <c r="B624"/>
      <c r="C624"/>
      <c r="D624"/>
      <c r="E624"/>
      <c r="F624"/>
      <c r="G624"/>
      <c r="H624"/>
      <c r="I624"/>
      <c r="J624"/>
      <c r="K624"/>
      <c r="L624"/>
      <c r="M624"/>
    </row>
    <row r="625" spans="1:13" x14ac:dyDescent="0.25">
      <c r="A625"/>
      <c r="B625"/>
      <c r="C625"/>
      <c r="D625"/>
      <c r="E625"/>
      <c r="F625"/>
      <c r="G625"/>
      <c r="H625"/>
      <c r="I625"/>
      <c r="J625"/>
      <c r="K625"/>
      <c r="L625"/>
      <c r="M625"/>
    </row>
    <row r="626" spans="1:13" x14ac:dyDescent="0.25">
      <c r="A626"/>
      <c r="B626"/>
      <c r="C626"/>
      <c r="D626"/>
      <c r="E626"/>
      <c r="F626"/>
      <c r="G626"/>
      <c r="H626"/>
      <c r="I626"/>
      <c r="J626"/>
      <c r="K626"/>
      <c r="L626"/>
      <c r="M626"/>
    </row>
    <row r="627" spans="1:13" x14ac:dyDescent="0.25">
      <c r="A627"/>
      <c r="B627"/>
      <c r="C627"/>
      <c r="D627"/>
      <c r="E627"/>
      <c r="F627"/>
      <c r="G627"/>
      <c r="H627"/>
      <c r="I627"/>
      <c r="J627"/>
      <c r="K627"/>
      <c r="L627"/>
      <c r="M627"/>
    </row>
    <row r="628" spans="1:13" x14ac:dyDescent="0.25">
      <c r="A628"/>
      <c r="B628"/>
      <c r="C628"/>
      <c r="D628"/>
      <c r="E628"/>
      <c r="F628"/>
      <c r="G628"/>
      <c r="H628"/>
      <c r="I628"/>
      <c r="J628"/>
      <c r="K628"/>
      <c r="L628"/>
      <c r="M628"/>
    </row>
    <row r="629" spans="1:13" x14ac:dyDescent="0.25">
      <c r="A629"/>
      <c r="B629"/>
      <c r="C629"/>
      <c r="D629"/>
      <c r="E629"/>
      <c r="F629"/>
      <c r="G629"/>
      <c r="H629"/>
      <c r="I629"/>
      <c r="J629"/>
      <c r="K629"/>
      <c r="L629"/>
      <c r="M629"/>
    </row>
    <row r="630" spans="1:13" x14ac:dyDescent="0.25">
      <c r="A630"/>
      <c r="B630"/>
      <c r="C630"/>
      <c r="D630"/>
      <c r="E630"/>
      <c r="F630"/>
      <c r="G630"/>
      <c r="H630"/>
      <c r="I630"/>
      <c r="J630"/>
      <c r="K630"/>
      <c r="L630"/>
      <c r="M630"/>
    </row>
    <row r="631" spans="1:13" x14ac:dyDescent="0.25">
      <c r="A631"/>
      <c r="B631"/>
      <c r="C631"/>
      <c r="D631"/>
      <c r="E631"/>
      <c r="F631"/>
      <c r="G631"/>
      <c r="H631"/>
      <c r="I631"/>
      <c r="J631"/>
      <c r="K631"/>
      <c r="L631"/>
      <c r="M631"/>
    </row>
    <row r="632" spans="1:13" x14ac:dyDescent="0.25">
      <c r="A632"/>
      <c r="B632"/>
      <c r="C632"/>
      <c r="D632"/>
      <c r="E632"/>
      <c r="F632"/>
      <c r="G632"/>
      <c r="H632"/>
      <c r="I632"/>
      <c r="J632"/>
      <c r="K632"/>
      <c r="L632"/>
      <c r="M632"/>
    </row>
    <row r="633" spans="1:13" x14ac:dyDescent="0.25">
      <c r="A633"/>
      <c r="B633"/>
      <c r="C633"/>
      <c r="D633"/>
      <c r="E633"/>
      <c r="F633"/>
      <c r="G633"/>
      <c r="H633"/>
      <c r="I633"/>
      <c r="J633"/>
      <c r="K633"/>
      <c r="L633"/>
      <c r="M633"/>
    </row>
    <row r="634" spans="1:13" x14ac:dyDescent="0.25">
      <c r="A634"/>
      <c r="B634"/>
      <c r="C634"/>
      <c r="D634"/>
      <c r="E634"/>
      <c r="F634"/>
      <c r="G634"/>
      <c r="H634"/>
      <c r="I634"/>
      <c r="J634"/>
      <c r="K634"/>
      <c r="L634"/>
      <c r="M634"/>
    </row>
    <row r="635" spans="1:13" x14ac:dyDescent="0.25">
      <c r="A635"/>
      <c r="B635"/>
      <c r="C635"/>
      <c r="D635"/>
      <c r="E635"/>
      <c r="F635"/>
      <c r="G635"/>
      <c r="H635"/>
      <c r="I635"/>
      <c r="J635"/>
      <c r="K635"/>
      <c r="L635"/>
      <c r="M635"/>
    </row>
    <row r="636" spans="1:13" x14ac:dyDescent="0.25">
      <c r="A636"/>
      <c r="B636"/>
      <c r="C636"/>
      <c r="D636"/>
      <c r="E636"/>
      <c r="F636"/>
      <c r="G636"/>
      <c r="H636"/>
      <c r="I636"/>
      <c r="J636"/>
      <c r="K636"/>
      <c r="L636"/>
      <c r="M636"/>
    </row>
    <row r="637" spans="1:13" x14ac:dyDescent="0.25">
      <c r="A637"/>
      <c r="B637"/>
      <c r="C637"/>
      <c r="D637"/>
      <c r="E637"/>
      <c r="F637"/>
      <c r="G637"/>
      <c r="H637"/>
      <c r="I637"/>
      <c r="J637"/>
      <c r="K637"/>
      <c r="L637"/>
      <c r="M637"/>
    </row>
    <row r="638" spans="1:13" x14ac:dyDescent="0.25">
      <c r="A638"/>
      <c r="B638"/>
      <c r="C638"/>
      <c r="D638"/>
      <c r="E638"/>
      <c r="F638"/>
      <c r="G638"/>
      <c r="H638"/>
      <c r="I638"/>
      <c r="J638"/>
      <c r="K638"/>
      <c r="L638"/>
      <c r="M638"/>
    </row>
    <row r="639" spans="1:13" x14ac:dyDescent="0.25">
      <c r="A639"/>
      <c r="B639"/>
      <c r="C639"/>
      <c r="D639"/>
      <c r="E639"/>
      <c r="F639"/>
      <c r="G639"/>
      <c r="H639"/>
      <c r="I639"/>
      <c r="J639"/>
      <c r="K639"/>
      <c r="L639"/>
      <c r="M639"/>
    </row>
    <row r="640" spans="1:13" x14ac:dyDescent="0.25">
      <c r="A640"/>
      <c r="B640"/>
      <c r="C640"/>
      <c r="D640"/>
      <c r="E640"/>
      <c r="F640"/>
      <c r="G640"/>
      <c r="H640"/>
      <c r="I640"/>
      <c r="J640"/>
      <c r="K640"/>
      <c r="L640"/>
      <c r="M640"/>
    </row>
    <row r="641" spans="1:13" x14ac:dyDescent="0.25">
      <c r="A641"/>
      <c r="B641"/>
      <c r="C641"/>
      <c r="D641"/>
      <c r="E641"/>
      <c r="F641"/>
      <c r="G641"/>
      <c r="H641"/>
      <c r="I641"/>
      <c r="J641"/>
      <c r="K641"/>
      <c r="L641"/>
      <c r="M641"/>
    </row>
    <row r="642" spans="1:13" x14ac:dyDescent="0.25">
      <c r="A642"/>
      <c r="B642"/>
      <c r="C642"/>
      <c r="D642"/>
      <c r="E642"/>
      <c r="F642"/>
      <c r="G642"/>
      <c r="H642"/>
      <c r="I642"/>
      <c r="J642"/>
      <c r="K642"/>
      <c r="L642"/>
      <c r="M642"/>
    </row>
    <row r="643" spans="1:13" x14ac:dyDescent="0.25">
      <c r="A643"/>
      <c r="B643"/>
      <c r="C643"/>
      <c r="D643"/>
      <c r="E643"/>
      <c r="F643"/>
      <c r="G643"/>
      <c r="H643"/>
      <c r="I643"/>
      <c r="J643"/>
      <c r="K643"/>
      <c r="L643"/>
      <c r="M643"/>
    </row>
    <row r="644" spans="1:13" x14ac:dyDescent="0.25">
      <c r="A644"/>
      <c r="B644"/>
      <c r="C644"/>
      <c r="D644"/>
      <c r="E644"/>
      <c r="F644"/>
      <c r="G644"/>
      <c r="H644"/>
      <c r="I644"/>
      <c r="J644"/>
      <c r="K644"/>
      <c r="L644"/>
      <c r="M644"/>
    </row>
    <row r="645" spans="1:13" x14ac:dyDescent="0.25">
      <c r="A645"/>
      <c r="B645"/>
      <c r="C645"/>
      <c r="D645"/>
      <c r="E645"/>
      <c r="F645"/>
      <c r="G645"/>
      <c r="H645"/>
      <c r="I645"/>
      <c r="J645"/>
      <c r="K645"/>
      <c r="L645"/>
      <c r="M645"/>
    </row>
    <row r="646" spans="1:13" x14ac:dyDescent="0.25">
      <c r="A646"/>
      <c r="B646"/>
      <c r="C646"/>
      <c r="D646"/>
      <c r="E646"/>
      <c r="F646"/>
      <c r="G646"/>
      <c r="H646"/>
      <c r="I646"/>
      <c r="J646"/>
      <c r="K646"/>
      <c r="L646"/>
      <c r="M646"/>
    </row>
    <row r="647" spans="1:13" x14ac:dyDescent="0.25">
      <c r="A647"/>
      <c r="B647"/>
      <c r="C647"/>
      <c r="D647"/>
      <c r="E647"/>
      <c r="F647"/>
      <c r="G647"/>
      <c r="H647"/>
      <c r="I647"/>
      <c r="J647"/>
      <c r="K647"/>
      <c r="L647"/>
      <c r="M647"/>
    </row>
    <row r="648" spans="1:13" x14ac:dyDescent="0.25">
      <c r="A648"/>
      <c r="B648"/>
      <c r="C648"/>
      <c r="D648"/>
      <c r="E648"/>
      <c r="F648"/>
      <c r="G648"/>
      <c r="H648"/>
      <c r="I648"/>
      <c r="J648"/>
      <c r="K648"/>
      <c r="L648"/>
      <c r="M648"/>
    </row>
    <row r="649" spans="1:13" x14ac:dyDescent="0.25">
      <c r="A649"/>
      <c r="B649"/>
      <c r="C649"/>
      <c r="D649"/>
      <c r="E649"/>
      <c r="F649"/>
      <c r="G649"/>
      <c r="H649"/>
      <c r="I649"/>
      <c r="J649"/>
      <c r="K649"/>
      <c r="L649"/>
      <c r="M649"/>
    </row>
    <row r="650" spans="1:13" x14ac:dyDescent="0.25">
      <c r="A650"/>
      <c r="B650"/>
      <c r="C650"/>
      <c r="D650"/>
      <c r="E650"/>
      <c r="F650"/>
      <c r="G650"/>
      <c r="H650"/>
      <c r="I650"/>
      <c r="J650"/>
      <c r="K650"/>
      <c r="L650"/>
      <c r="M650"/>
    </row>
    <row r="651" spans="1:13" x14ac:dyDescent="0.25">
      <c r="A651"/>
      <c r="B651"/>
      <c r="C651"/>
      <c r="D651"/>
      <c r="E651"/>
      <c r="F651"/>
      <c r="G651"/>
      <c r="H651"/>
      <c r="I651"/>
      <c r="J651"/>
      <c r="K651"/>
      <c r="L651"/>
      <c r="M651"/>
    </row>
    <row r="652" spans="1:13" x14ac:dyDescent="0.25">
      <c r="A652"/>
      <c r="B652"/>
      <c r="C652"/>
      <c r="D652"/>
      <c r="E652"/>
      <c r="F652"/>
      <c r="G652"/>
      <c r="H652"/>
      <c r="I652"/>
      <c r="J652"/>
      <c r="K652"/>
      <c r="L652"/>
      <c r="M652"/>
    </row>
    <row r="653" spans="1:13" x14ac:dyDescent="0.25">
      <c r="A653"/>
      <c r="B653"/>
      <c r="C653"/>
      <c r="D653"/>
      <c r="E653"/>
      <c r="F653"/>
      <c r="G653"/>
      <c r="H653"/>
      <c r="I653"/>
      <c r="J653"/>
      <c r="K653"/>
      <c r="L653"/>
      <c r="M653"/>
    </row>
    <row r="654" spans="1:13" x14ac:dyDescent="0.25">
      <c r="A654"/>
      <c r="B654"/>
      <c r="C654"/>
      <c r="D654"/>
      <c r="E654"/>
      <c r="F654"/>
      <c r="G654"/>
      <c r="H654"/>
      <c r="I654"/>
      <c r="J654"/>
      <c r="K654"/>
      <c r="L654"/>
      <c r="M654"/>
    </row>
    <row r="655" spans="1:13" x14ac:dyDescent="0.25">
      <c r="A655"/>
      <c r="B655"/>
      <c r="C655"/>
      <c r="D655"/>
      <c r="E655"/>
      <c r="F655"/>
      <c r="G655"/>
      <c r="H655"/>
      <c r="I655"/>
      <c r="J655"/>
      <c r="K655"/>
      <c r="L655"/>
      <c r="M655"/>
    </row>
    <row r="656" spans="1:13" x14ac:dyDescent="0.25">
      <c r="A656"/>
      <c r="B656"/>
      <c r="C656"/>
      <c r="D656"/>
      <c r="E656"/>
      <c r="F656"/>
      <c r="G656"/>
      <c r="H656"/>
      <c r="I656"/>
      <c r="J656"/>
      <c r="K656"/>
      <c r="L656"/>
      <c r="M656"/>
    </row>
    <row r="657" spans="1:13" x14ac:dyDescent="0.25">
      <c r="A657"/>
      <c r="B657"/>
      <c r="C657"/>
      <c r="D657"/>
      <c r="E657"/>
      <c r="F657"/>
      <c r="G657"/>
      <c r="H657"/>
      <c r="I657"/>
      <c r="J657"/>
      <c r="K657"/>
      <c r="L657"/>
      <c r="M657"/>
    </row>
    <row r="658" spans="1:13" x14ac:dyDescent="0.25">
      <c r="A658"/>
      <c r="B658"/>
      <c r="C658"/>
      <c r="D658"/>
      <c r="E658"/>
      <c r="F658"/>
      <c r="G658"/>
      <c r="H658"/>
      <c r="I658"/>
      <c r="J658"/>
      <c r="K658"/>
      <c r="L658"/>
      <c r="M658"/>
    </row>
    <row r="659" spans="1:13" x14ac:dyDescent="0.25">
      <c r="A659"/>
      <c r="B659"/>
      <c r="C659"/>
      <c r="D659"/>
      <c r="E659"/>
      <c r="F659"/>
      <c r="G659"/>
      <c r="H659"/>
      <c r="I659"/>
      <c r="J659"/>
      <c r="K659"/>
      <c r="L659"/>
      <c r="M659"/>
    </row>
    <row r="660" spans="1:13" x14ac:dyDescent="0.25">
      <c r="A660"/>
      <c r="B660"/>
      <c r="C660"/>
      <c r="D660"/>
      <c r="E660"/>
      <c r="F660"/>
      <c r="G660"/>
      <c r="H660"/>
      <c r="I660"/>
      <c r="J660"/>
      <c r="K660"/>
      <c r="L660"/>
      <c r="M660"/>
    </row>
    <row r="661" spans="1:13" x14ac:dyDescent="0.25">
      <c r="A661"/>
      <c r="B661"/>
      <c r="C661"/>
      <c r="D661"/>
      <c r="E661"/>
      <c r="F661"/>
      <c r="G661"/>
      <c r="H661"/>
      <c r="I661"/>
      <c r="J661"/>
      <c r="K661"/>
      <c r="L661"/>
      <c r="M661"/>
    </row>
    <row r="662" spans="1:13" x14ac:dyDescent="0.25">
      <c r="A662"/>
      <c r="B662"/>
      <c r="C662"/>
      <c r="D662"/>
      <c r="E662"/>
      <c r="F662"/>
      <c r="G662"/>
      <c r="H662"/>
      <c r="I662"/>
      <c r="J662"/>
      <c r="K662"/>
      <c r="L662"/>
      <c r="M662"/>
    </row>
    <row r="663" spans="1:13" x14ac:dyDescent="0.25">
      <c r="A663"/>
      <c r="B663"/>
      <c r="C663"/>
      <c r="D663"/>
      <c r="E663"/>
      <c r="F663"/>
      <c r="G663"/>
      <c r="H663"/>
      <c r="I663"/>
      <c r="J663"/>
      <c r="K663"/>
      <c r="L663"/>
      <c r="M663"/>
    </row>
    <row r="664" spans="1:13" x14ac:dyDescent="0.25">
      <c r="A664"/>
      <c r="B664"/>
      <c r="C664"/>
      <c r="D664"/>
      <c r="E664"/>
      <c r="F664"/>
      <c r="G664"/>
      <c r="H664"/>
      <c r="I664"/>
      <c r="J664"/>
      <c r="K664"/>
      <c r="L664"/>
      <c r="M664"/>
    </row>
    <row r="665" spans="1:13" x14ac:dyDescent="0.25">
      <c r="A665"/>
      <c r="B665"/>
      <c r="C665"/>
      <c r="D665"/>
      <c r="E665"/>
      <c r="F665"/>
      <c r="G665"/>
      <c r="H665"/>
      <c r="I665"/>
      <c r="J665"/>
      <c r="K665"/>
      <c r="L665"/>
      <c r="M665"/>
    </row>
    <row r="666" spans="1:13" x14ac:dyDescent="0.25">
      <c r="A666"/>
      <c r="B666"/>
      <c r="C666"/>
      <c r="D666"/>
      <c r="E666"/>
      <c r="F666"/>
      <c r="G666"/>
      <c r="H666"/>
      <c r="I666"/>
      <c r="J666"/>
      <c r="K666"/>
      <c r="L666"/>
      <c r="M666"/>
    </row>
    <row r="667" spans="1:13" x14ac:dyDescent="0.25">
      <c r="A667"/>
      <c r="B667"/>
      <c r="C667"/>
      <c r="D667"/>
      <c r="E667"/>
      <c r="F667"/>
      <c r="G667"/>
      <c r="H667"/>
      <c r="I667"/>
      <c r="J667"/>
      <c r="K667"/>
      <c r="L667"/>
      <c r="M667"/>
    </row>
    <row r="668" spans="1:13" x14ac:dyDescent="0.25">
      <c r="A668"/>
      <c r="B668"/>
      <c r="C668"/>
      <c r="D668"/>
      <c r="E668"/>
      <c r="F668"/>
      <c r="G668"/>
      <c r="H668"/>
      <c r="I668"/>
      <c r="J668"/>
      <c r="K668"/>
      <c r="L668"/>
      <c r="M668"/>
    </row>
    <row r="669" spans="1:13" x14ac:dyDescent="0.25">
      <c r="A669"/>
      <c r="B669"/>
      <c r="C669"/>
      <c r="D669"/>
      <c r="E669"/>
      <c r="F669"/>
      <c r="G669"/>
      <c r="H669"/>
      <c r="I669"/>
      <c r="J669"/>
      <c r="K669"/>
      <c r="L669"/>
      <c r="M669"/>
    </row>
    <row r="670" spans="1:13" x14ac:dyDescent="0.25">
      <c r="A670"/>
      <c r="B670"/>
      <c r="C670"/>
      <c r="D670"/>
      <c r="E670"/>
      <c r="F670"/>
      <c r="G670"/>
      <c r="H670"/>
      <c r="I670"/>
      <c r="J670"/>
      <c r="K670"/>
      <c r="L670"/>
      <c r="M670"/>
    </row>
    <row r="671" spans="1:13" x14ac:dyDescent="0.25">
      <c r="A671"/>
      <c r="B671"/>
      <c r="C671"/>
      <c r="D671"/>
      <c r="E671"/>
      <c r="F671"/>
      <c r="G671"/>
      <c r="H671"/>
      <c r="I671"/>
      <c r="J671"/>
      <c r="K671"/>
      <c r="L671"/>
      <c r="M671"/>
    </row>
    <row r="672" spans="1:13" x14ac:dyDescent="0.25">
      <c r="A672"/>
      <c r="B672"/>
      <c r="C672"/>
      <c r="D672"/>
      <c r="E672"/>
      <c r="F672"/>
      <c r="G672"/>
      <c r="H672"/>
      <c r="I672"/>
      <c r="J672"/>
      <c r="K672"/>
      <c r="L672"/>
      <c r="M672"/>
    </row>
    <row r="673" spans="1:13" x14ac:dyDescent="0.25">
      <c r="A673"/>
      <c r="B673"/>
      <c r="C673"/>
      <c r="D673"/>
      <c r="E673"/>
      <c r="F673"/>
      <c r="G673"/>
      <c r="H673"/>
      <c r="I673"/>
      <c r="J673"/>
      <c r="K673"/>
      <c r="L673"/>
      <c r="M673"/>
    </row>
    <row r="674" spans="1:13" x14ac:dyDescent="0.25">
      <c r="A674"/>
      <c r="B674"/>
      <c r="C674"/>
      <c r="D674"/>
      <c r="E674"/>
      <c r="F674"/>
      <c r="G674"/>
      <c r="H674"/>
      <c r="I674"/>
      <c r="J674"/>
      <c r="K674"/>
      <c r="L674"/>
      <c r="M674"/>
    </row>
    <row r="675" spans="1:13" x14ac:dyDescent="0.25">
      <c r="A675"/>
      <c r="B675"/>
      <c r="C675"/>
      <c r="D675"/>
      <c r="E675"/>
      <c r="F675"/>
      <c r="G675"/>
      <c r="H675"/>
      <c r="I675"/>
      <c r="J675"/>
      <c r="K675"/>
      <c r="L675"/>
      <c r="M675"/>
    </row>
    <row r="676" spans="1:13" x14ac:dyDescent="0.25">
      <c r="A676"/>
      <c r="B676"/>
      <c r="C676"/>
      <c r="D676"/>
      <c r="E676"/>
      <c r="F676"/>
      <c r="G676"/>
      <c r="H676"/>
      <c r="I676"/>
      <c r="J676"/>
      <c r="K676"/>
      <c r="L676"/>
      <c r="M676"/>
    </row>
    <row r="677" spans="1:13" x14ac:dyDescent="0.25">
      <c r="A677"/>
      <c r="B677"/>
      <c r="C677"/>
      <c r="D677"/>
      <c r="E677"/>
      <c r="F677"/>
      <c r="G677"/>
      <c r="H677"/>
      <c r="I677"/>
      <c r="J677"/>
      <c r="K677"/>
      <c r="L677"/>
      <c r="M677"/>
    </row>
    <row r="678" spans="1:13" x14ac:dyDescent="0.25">
      <c r="A678"/>
      <c r="B678"/>
      <c r="C678"/>
      <c r="D678"/>
      <c r="E678"/>
      <c r="F678"/>
      <c r="G678"/>
      <c r="H678"/>
      <c r="I678"/>
      <c r="J678"/>
      <c r="K678"/>
      <c r="L678"/>
      <c r="M678"/>
    </row>
    <row r="679" spans="1:13" x14ac:dyDescent="0.25">
      <c r="A679"/>
      <c r="B679"/>
      <c r="C679"/>
      <c r="D679"/>
      <c r="E679"/>
      <c r="F679"/>
      <c r="G679"/>
      <c r="H679"/>
      <c r="I679"/>
      <c r="J679"/>
      <c r="K679"/>
      <c r="L679"/>
      <c r="M679"/>
    </row>
    <row r="680" spans="1:13" x14ac:dyDescent="0.25">
      <c r="A680"/>
      <c r="B680"/>
      <c r="C680"/>
      <c r="D680"/>
      <c r="E680"/>
      <c r="F680"/>
      <c r="G680"/>
      <c r="H680"/>
      <c r="I680"/>
      <c r="J680"/>
      <c r="K680"/>
      <c r="L680"/>
      <c r="M680"/>
    </row>
    <row r="681" spans="1:13" x14ac:dyDescent="0.25">
      <c r="A681"/>
      <c r="B681"/>
      <c r="C681"/>
      <c r="D681"/>
      <c r="E681"/>
      <c r="F681"/>
      <c r="G681"/>
      <c r="H681"/>
      <c r="I681"/>
      <c r="J681"/>
      <c r="K681"/>
      <c r="L681"/>
      <c r="M681"/>
    </row>
    <row r="682" spans="1:13" x14ac:dyDescent="0.25">
      <c r="A682"/>
      <c r="B682"/>
      <c r="C682"/>
      <c r="D682"/>
      <c r="E682"/>
      <c r="F682"/>
      <c r="G682"/>
      <c r="H682"/>
      <c r="I682"/>
      <c r="J682"/>
      <c r="K682"/>
      <c r="L682"/>
      <c r="M682"/>
    </row>
    <row r="683" spans="1:13" x14ac:dyDescent="0.25">
      <c r="A683"/>
      <c r="B683"/>
      <c r="C683"/>
      <c r="D683"/>
      <c r="E683"/>
      <c r="F683"/>
      <c r="G683"/>
      <c r="H683"/>
      <c r="I683"/>
      <c r="J683"/>
      <c r="K683"/>
      <c r="L683"/>
      <c r="M683"/>
    </row>
    <row r="684" spans="1:13" x14ac:dyDescent="0.25">
      <c r="A684"/>
      <c r="B684"/>
      <c r="C684"/>
      <c r="D684"/>
      <c r="E684"/>
      <c r="F684"/>
      <c r="G684"/>
      <c r="H684"/>
      <c r="I684"/>
      <c r="J684"/>
      <c r="K684"/>
      <c r="L684"/>
      <c r="M684"/>
    </row>
    <row r="685" spans="1:13" x14ac:dyDescent="0.25">
      <c r="A685"/>
      <c r="B685"/>
      <c r="C685"/>
      <c r="D685"/>
      <c r="E685"/>
      <c r="F685"/>
      <c r="G685"/>
      <c r="H685"/>
      <c r="I685"/>
      <c r="J685"/>
      <c r="K685"/>
      <c r="L685"/>
      <c r="M685"/>
    </row>
    <row r="686" spans="1:13" x14ac:dyDescent="0.25">
      <c r="A686"/>
      <c r="B686"/>
      <c r="C686"/>
      <c r="D686"/>
      <c r="E686"/>
      <c r="F686"/>
      <c r="G686"/>
      <c r="H686"/>
      <c r="I686"/>
      <c r="J686"/>
      <c r="K686"/>
      <c r="L686"/>
      <c r="M686"/>
    </row>
    <row r="687" spans="1:13" x14ac:dyDescent="0.25">
      <c r="A687"/>
      <c r="B687"/>
      <c r="C687"/>
      <c r="D687"/>
      <c r="E687"/>
      <c r="F687"/>
      <c r="G687"/>
      <c r="H687"/>
      <c r="I687"/>
      <c r="J687"/>
      <c r="K687"/>
      <c r="L687"/>
      <c r="M687"/>
    </row>
    <row r="688" spans="1:13" x14ac:dyDescent="0.25">
      <c r="A688"/>
      <c r="B688"/>
      <c r="C688"/>
      <c r="D688"/>
      <c r="E688"/>
      <c r="F688"/>
      <c r="G688"/>
      <c r="H688"/>
      <c r="I688"/>
      <c r="J688"/>
      <c r="K688"/>
      <c r="L688"/>
      <c r="M688"/>
    </row>
    <row r="689" spans="1:13" x14ac:dyDescent="0.25">
      <c r="A689"/>
      <c r="B689"/>
      <c r="C689"/>
      <c r="D689"/>
      <c r="E689"/>
      <c r="F689"/>
      <c r="G689"/>
      <c r="H689"/>
      <c r="I689"/>
      <c r="J689"/>
      <c r="K689"/>
      <c r="L689"/>
      <c r="M689"/>
    </row>
    <row r="690" spans="1:13" x14ac:dyDescent="0.25">
      <c r="A690"/>
      <c r="B690"/>
      <c r="C690"/>
      <c r="D690"/>
      <c r="E690"/>
      <c r="F690"/>
      <c r="G690"/>
      <c r="H690"/>
      <c r="I690"/>
      <c r="J690"/>
      <c r="K690"/>
      <c r="L690"/>
      <c r="M690"/>
    </row>
    <row r="691" spans="1:13" x14ac:dyDescent="0.25">
      <c r="A691"/>
      <c r="B691"/>
      <c r="C691"/>
      <c r="D691"/>
      <c r="E691"/>
      <c r="F691"/>
      <c r="G691"/>
      <c r="H691"/>
      <c r="I691"/>
      <c r="J691"/>
      <c r="K691"/>
      <c r="L691"/>
      <c r="M691"/>
    </row>
    <row r="692" spans="1:13" x14ac:dyDescent="0.25">
      <c r="A692"/>
      <c r="B692"/>
      <c r="C692"/>
      <c r="D692"/>
      <c r="E692"/>
      <c r="F692"/>
      <c r="G692"/>
      <c r="H692"/>
      <c r="I692"/>
      <c r="J692"/>
      <c r="K692"/>
      <c r="L692"/>
      <c r="M692"/>
    </row>
    <row r="693" spans="1:13" x14ac:dyDescent="0.25">
      <c r="A693"/>
      <c r="B693"/>
      <c r="C693"/>
      <c r="D693"/>
      <c r="E693"/>
      <c r="F693"/>
      <c r="G693"/>
      <c r="H693"/>
      <c r="I693"/>
      <c r="J693"/>
      <c r="K693"/>
      <c r="L693"/>
      <c r="M693"/>
    </row>
    <row r="694" spans="1:13" x14ac:dyDescent="0.25">
      <c r="A694"/>
      <c r="B694"/>
      <c r="C694"/>
      <c r="D694"/>
      <c r="E694"/>
      <c r="F694"/>
      <c r="G694"/>
      <c r="H694"/>
      <c r="I694"/>
      <c r="J694"/>
      <c r="K694"/>
      <c r="L694"/>
      <c r="M694"/>
    </row>
    <row r="695" spans="1:13" x14ac:dyDescent="0.25">
      <c r="A695"/>
      <c r="B695"/>
      <c r="C695"/>
      <c r="D695"/>
      <c r="E695"/>
      <c r="F695"/>
      <c r="G695"/>
      <c r="H695"/>
      <c r="I695"/>
      <c r="J695"/>
      <c r="K695"/>
      <c r="L695"/>
      <c r="M695"/>
    </row>
    <row r="696" spans="1:13" x14ac:dyDescent="0.25">
      <c r="A696"/>
      <c r="B696"/>
      <c r="C696"/>
      <c r="D696"/>
      <c r="E696"/>
      <c r="F696"/>
      <c r="G696"/>
      <c r="H696"/>
      <c r="I696"/>
      <c r="J696"/>
      <c r="K696"/>
      <c r="L696"/>
      <c r="M696"/>
    </row>
    <row r="697" spans="1:13" x14ac:dyDescent="0.25">
      <c r="A697"/>
      <c r="B697"/>
      <c r="C697"/>
      <c r="D697"/>
      <c r="E697"/>
      <c r="F697"/>
      <c r="G697"/>
      <c r="H697"/>
      <c r="I697"/>
      <c r="J697"/>
      <c r="K697"/>
      <c r="L697"/>
      <c r="M697"/>
    </row>
    <row r="698" spans="1:13" x14ac:dyDescent="0.25">
      <c r="A698"/>
      <c r="B698"/>
      <c r="C698"/>
      <c r="D698"/>
      <c r="E698"/>
      <c r="F698"/>
      <c r="G698"/>
      <c r="H698"/>
      <c r="I698"/>
      <c r="J698"/>
      <c r="K698"/>
      <c r="L698"/>
      <c r="M698"/>
    </row>
    <row r="699" spans="1:13" x14ac:dyDescent="0.25">
      <c r="A699"/>
      <c r="B699"/>
      <c r="C699"/>
      <c r="D699"/>
      <c r="E699"/>
      <c r="F699"/>
      <c r="G699"/>
      <c r="H699"/>
      <c r="I699"/>
      <c r="J699"/>
      <c r="K699"/>
      <c r="L699"/>
      <c r="M699"/>
    </row>
    <row r="700" spans="1:13" x14ac:dyDescent="0.25">
      <c r="A700"/>
      <c r="B700"/>
      <c r="C700"/>
      <c r="D700"/>
      <c r="E700"/>
      <c r="F700"/>
      <c r="G700"/>
      <c r="H700"/>
      <c r="I700"/>
      <c r="J700"/>
      <c r="K700"/>
      <c r="L700"/>
      <c r="M700"/>
    </row>
    <row r="701" spans="1:13" x14ac:dyDescent="0.25">
      <c r="A701"/>
      <c r="B701"/>
      <c r="C701"/>
      <c r="D701"/>
      <c r="E701"/>
      <c r="F701"/>
      <c r="G701"/>
      <c r="H701"/>
      <c r="I701"/>
      <c r="J701"/>
      <c r="K701"/>
      <c r="L701"/>
      <c r="M701"/>
    </row>
    <row r="702" spans="1:13" x14ac:dyDescent="0.25">
      <c r="A702"/>
      <c r="B702"/>
      <c r="C702"/>
      <c r="D702"/>
      <c r="E702"/>
      <c r="F702"/>
      <c r="G702"/>
      <c r="H702"/>
      <c r="I702"/>
      <c r="J702"/>
      <c r="K702"/>
      <c r="L702"/>
      <c r="M702"/>
    </row>
    <row r="703" spans="1:13" x14ac:dyDescent="0.25">
      <c r="A703"/>
      <c r="B703"/>
      <c r="C703"/>
      <c r="D703"/>
      <c r="E703"/>
      <c r="F703"/>
      <c r="G703"/>
      <c r="H703"/>
      <c r="I703"/>
      <c r="J703"/>
      <c r="K703"/>
      <c r="L703"/>
      <c r="M703"/>
    </row>
    <row r="704" spans="1:13" x14ac:dyDescent="0.25">
      <c r="A704"/>
      <c r="B704"/>
      <c r="C704"/>
      <c r="D704"/>
      <c r="E704"/>
      <c r="F704"/>
      <c r="G704"/>
      <c r="H704"/>
      <c r="I704"/>
      <c r="J704"/>
      <c r="K704"/>
      <c r="L704"/>
      <c r="M704"/>
    </row>
    <row r="705" spans="1:13" x14ac:dyDescent="0.25">
      <c r="A705"/>
      <c r="B705"/>
      <c r="C705"/>
      <c r="D705"/>
      <c r="E705"/>
      <c r="F705"/>
      <c r="G705"/>
      <c r="H705"/>
      <c r="I705"/>
      <c r="J705"/>
      <c r="K705"/>
      <c r="L705"/>
      <c r="M705"/>
    </row>
    <row r="706" spans="1:13" x14ac:dyDescent="0.25">
      <c r="A706"/>
      <c r="B706"/>
      <c r="C706"/>
      <c r="D706"/>
      <c r="E706"/>
      <c r="F706"/>
      <c r="G706"/>
      <c r="H706"/>
      <c r="I706"/>
      <c r="J706"/>
      <c r="K706"/>
      <c r="L706"/>
      <c r="M706"/>
    </row>
    <row r="707" spans="1:13" x14ac:dyDescent="0.25">
      <c r="A707"/>
      <c r="B707"/>
      <c r="C707"/>
      <c r="D707"/>
      <c r="E707"/>
      <c r="F707"/>
      <c r="G707"/>
      <c r="H707"/>
      <c r="I707"/>
      <c r="J707"/>
      <c r="K707"/>
      <c r="L707"/>
      <c r="M707"/>
    </row>
    <row r="708" spans="1:13" x14ac:dyDescent="0.25">
      <c r="A708"/>
      <c r="B708"/>
      <c r="C708"/>
      <c r="D708"/>
      <c r="E708"/>
      <c r="F708"/>
      <c r="G708"/>
      <c r="H708"/>
      <c r="I708"/>
      <c r="J708"/>
      <c r="K708"/>
      <c r="L708"/>
      <c r="M708"/>
    </row>
    <row r="709" spans="1:13" x14ac:dyDescent="0.25">
      <c r="A709"/>
      <c r="B709"/>
      <c r="C709"/>
      <c r="D709"/>
      <c r="E709"/>
      <c r="F709"/>
      <c r="G709"/>
      <c r="H709"/>
      <c r="I709"/>
      <c r="J709"/>
      <c r="K709"/>
      <c r="L709"/>
      <c r="M709"/>
    </row>
    <row r="710" spans="1:13" x14ac:dyDescent="0.25">
      <c r="A710"/>
      <c r="B710"/>
      <c r="C710"/>
      <c r="D710"/>
      <c r="E710"/>
      <c r="F710"/>
      <c r="G710"/>
      <c r="H710"/>
      <c r="I710"/>
      <c r="J710"/>
      <c r="K710"/>
      <c r="L710"/>
      <c r="M710"/>
    </row>
    <row r="711" spans="1:13" x14ac:dyDescent="0.25">
      <c r="A711"/>
      <c r="B711"/>
      <c r="C711"/>
      <c r="D711"/>
      <c r="E711"/>
      <c r="F711"/>
      <c r="G711"/>
      <c r="H711"/>
      <c r="I711"/>
      <c r="J711"/>
      <c r="K711"/>
      <c r="L711"/>
      <c r="M711"/>
    </row>
    <row r="712" spans="1:13" x14ac:dyDescent="0.25">
      <c r="A712"/>
      <c r="B712"/>
      <c r="C712"/>
      <c r="D712"/>
      <c r="E712"/>
      <c r="F712"/>
      <c r="G712"/>
      <c r="H712"/>
      <c r="I712"/>
      <c r="J712"/>
      <c r="K712"/>
      <c r="L712"/>
      <c r="M712"/>
    </row>
    <row r="713" spans="1:13" x14ac:dyDescent="0.25">
      <c r="A713"/>
      <c r="B713"/>
      <c r="C713"/>
      <c r="D713"/>
      <c r="E713"/>
      <c r="F713"/>
      <c r="G713"/>
      <c r="H713"/>
      <c r="I713"/>
      <c r="J713"/>
      <c r="K713"/>
      <c r="L713"/>
      <c r="M713"/>
    </row>
    <row r="714" spans="1:13" x14ac:dyDescent="0.25">
      <c r="A714"/>
      <c r="B714"/>
      <c r="C714"/>
      <c r="D714"/>
      <c r="E714"/>
      <c r="F714"/>
      <c r="G714"/>
      <c r="H714"/>
      <c r="I714"/>
      <c r="J714"/>
      <c r="K714"/>
      <c r="L714"/>
      <c r="M714"/>
    </row>
    <row r="715" spans="1:13" x14ac:dyDescent="0.25">
      <c r="A715"/>
      <c r="B715"/>
      <c r="C715"/>
      <c r="D715"/>
      <c r="E715"/>
      <c r="F715"/>
      <c r="G715"/>
      <c r="H715"/>
      <c r="I715"/>
      <c r="J715"/>
      <c r="K715"/>
      <c r="L715"/>
      <c r="M715"/>
    </row>
    <row r="716" spans="1:13" x14ac:dyDescent="0.25">
      <c r="A716"/>
      <c r="B716"/>
      <c r="C716"/>
      <c r="D716"/>
      <c r="E716"/>
      <c r="F716"/>
      <c r="G716"/>
      <c r="H716"/>
      <c r="I716"/>
      <c r="J716"/>
      <c r="K716"/>
      <c r="L716"/>
      <c r="M716"/>
    </row>
    <row r="717" spans="1:13" x14ac:dyDescent="0.25">
      <c r="A717"/>
      <c r="B717"/>
      <c r="C717"/>
      <c r="D717"/>
      <c r="E717"/>
      <c r="F717"/>
      <c r="G717"/>
      <c r="H717"/>
      <c r="I717"/>
      <c r="J717"/>
      <c r="K717"/>
      <c r="L717"/>
      <c r="M717"/>
    </row>
    <row r="718" spans="1:13" x14ac:dyDescent="0.25">
      <c r="A718"/>
      <c r="B718"/>
      <c r="C718"/>
      <c r="D718"/>
      <c r="E718"/>
      <c r="F718"/>
      <c r="G718"/>
      <c r="H718"/>
      <c r="I718"/>
      <c r="J718"/>
      <c r="K718"/>
      <c r="L718"/>
      <c r="M718"/>
    </row>
    <row r="719" spans="1:13" x14ac:dyDescent="0.25">
      <c r="A719"/>
      <c r="B719"/>
      <c r="C719"/>
      <c r="D719"/>
      <c r="E719"/>
      <c r="F719"/>
      <c r="G719"/>
      <c r="H719"/>
      <c r="I719"/>
      <c r="J719"/>
      <c r="K719"/>
      <c r="L719"/>
      <c r="M719"/>
    </row>
    <row r="720" spans="1:13" x14ac:dyDescent="0.25">
      <c r="A720"/>
      <c r="B720"/>
      <c r="C720"/>
      <c r="D720"/>
      <c r="E720"/>
      <c r="F720"/>
      <c r="G720"/>
      <c r="H720"/>
      <c r="I720"/>
      <c r="J720"/>
      <c r="K720"/>
      <c r="L720"/>
      <c r="M720"/>
    </row>
    <row r="721" spans="1:13" x14ac:dyDescent="0.25">
      <c r="A721"/>
      <c r="B721"/>
      <c r="C721"/>
      <c r="D721"/>
      <c r="E721"/>
      <c r="F721"/>
      <c r="G721"/>
      <c r="H721"/>
      <c r="I721"/>
      <c r="J721"/>
      <c r="K721"/>
      <c r="L721"/>
      <c r="M721"/>
    </row>
    <row r="722" spans="1:13" x14ac:dyDescent="0.25">
      <c r="A722"/>
      <c r="B722"/>
      <c r="C722"/>
      <c r="D722"/>
      <c r="E722"/>
      <c r="F722"/>
      <c r="G722"/>
      <c r="H722"/>
      <c r="I722"/>
      <c r="J722"/>
      <c r="K722"/>
      <c r="L722"/>
      <c r="M722"/>
    </row>
    <row r="723" spans="1:13" x14ac:dyDescent="0.25">
      <c r="A723"/>
      <c r="B723"/>
      <c r="C723"/>
      <c r="D723"/>
      <c r="E723"/>
      <c r="F723"/>
      <c r="G723"/>
      <c r="H723"/>
      <c r="I723"/>
      <c r="J723"/>
      <c r="K723"/>
      <c r="L723"/>
      <c r="M723"/>
    </row>
    <row r="724" spans="1:13" x14ac:dyDescent="0.25">
      <c r="A724"/>
      <c r="B724"/>
      <c r="C724"/>
      <c r="D724"/>
      <c r="E724"/>
      <c r="F724"/>
      <c r="G724"/>
      <c r="H724"/>
      <c r="I724"/>
      <c r="J724"/>
      <c r="K724"/>
      <c r="L724"/>
      <c r="M724"/>
    </row>
    <row r="725" spans="1:13" x14ac:dyDescent="0.25">
      <c r="A725"/>
      <c r="B725"/>
      <c r="C725"/>
      <c r="D725"/>
      <c r="E725"/>
      <c r="F725"/>
      <c r="G725"/>
      <c r="H725"/>
      <c r="I725"/>
      <c r="J725"/>
      <c r="K725"/>
      <c r="L725"/>
      <c r="M725"/>
    </row>
    <row r="726" spans="1:13" x14ac:dyDescent="0.25">
      <c r="A726"/>
      <c r="B726"/>
      <c r="C726"/>
      <c r="D726"/>
      <c r="E726"/>
      <c r="F726"/>
      <c r="G726"/>
      <c r="H726"/>
      <c r="I726"/>
      <c r="J726"/>
      <c r="K726"/>
      <c r="L726"/>
      <c r="M726"/>
    </row>
    <row r="727" spans="1:13" x14ac:dyDescent="0.25">
      <c r="A727"/>
      <c r="B727"/>
      <c r="C727"/>
      <c r="D727"/>
      <c r="E727"/>
      <c r="F727"/>
      <c r="G727"/>
      <c r="H727"/>
      <c r="I727"/>
      <c r="J727"/>
      <c r="K727"/>
      <c r="L727"/>
      <c r="M727"/>
    </row>
    <row r="728" spans="1:13" x14ac:dyDescent="0.25">
      <c r="A728"/>
      <c r="B728"/>
      <c r="C728"/>
      <c r="D728"/>
      <c r="E728"/>
      <c r="F728"/>
      <c r="G728"/>
      <c r="H728"/>
      <c r="I728"/>
      <c r="J728"/>
      <c r="K728"/>
      <c r="L728"/>
      <c r="M728"/>
    </row>
    <row r="729" spans="1:13" x14ac:dyDescent="0.25">
      <c r="A729"/>
      <c r="B729"/>
      <c r="C729"/>
      <c r="D729"/>
      <c r="E729"/>
      <c r="F729"/>
      <c r="G729"/>
      <c r="H729"/>
      <c r="I729"/>
      <c r="J729"/>
      <c r="K729"/>
      <c r="L729"/>
      <c r="M729"/>
    </row>
    <row r="730" spans="1:13" x14ac:dyDescent="0.25">
      <c r="A730"/>
      <c r="B730"/>
      <c r="C730"/>
      <c r="D730"/>
      <c r="E730"/>
      <c r="F730"/>
      <c r="G730"/>
      <c r="H730"/>
      <c r="I730"/>
      <c r="J730"/>
      <c r="K730"/>
      <c r="L730"/>
      <c r="M730"/>
    </row>
    <row r="731" spans="1:13" x14ac:dyDescent="0.25">
      <c r="A731"/>
      <c r="B731"/>
      <c r="C731"/>
      <c r="D731"/>
      <c r="E731"/>
      <c r="F731"/>
      <c r="G731"/>
      <c r="H731"/>
      <c r="I731"/>
      <c r="J731"/>
      <c r="K731"/>
      <c r="L731"/>
      <c r="M731"/>
    </row>
    <row r="732" spans="1:13" x14ac:dyDescent="0.25">
      <c r="A732"/>
      <c r="B732"/>
      <c r="C732"/>
      <c r="D732"/>
      <c r="E732"/>
      <c r="F732"/>
      <c r="G732"/>
      <c r="H732"/>
      <c r="I732"/>
      <c r="J732"/>
      <c r="K732"/>
      <c r="L732"/>
      <c r="M732"/>
    </row>
    <row r="733" spans="1:13" x14ac:dyDescent="0.25">
      <c r="A733"/>
      <c r="B733"/>
      <c r="C733"/>
      <c r="D733"/>
      <c r="E733"/>
      <c r="F733"/>
      <c r="G733"/>
      <c r="H733"/>
      <c r="I733"/>
      <c r="J733"/>
      <c r="K733"/>
      <c r="L733"/>
      <c r="M733"/>
    </row>
    <row r="734" spans="1:13" x14ac:dyDescent="0.25">
      <c r="A734"/>
      <c r="B734"/>
      <c r="C734"/>
      <c r="D734"/>
      <c r="E734"/>
      <c r="F734"/>
      <c r="G734"/>
      <c r="H734"/>
      <c r="I734"/>
      <c r="J734"/>
      <c r="K734"/>
      <c r="L734"/>
      <c r="M734"/>
    </row>
    <row r="735" spans="1:13" x14ac:dyDescent="0.25">
      <c r="A735"/>
      <c r="B735"/>
      <c r="C735"/>
      <c r="D735"/>
      <c r="E735"/>
      <c r="F735"/>
      <c r="G735"/>
      <c r="H735"/>
      <c r="I735"/>
      <c r="J735"/>
      <c r="K735"/>
      <c r="L735"/>
      <c r="M735"/>
    </row>
    <row r="736" spans="1:13" x14ac:dyDescent="0.25">
      <c r="A736"/>
      <c r="B736"/>
      <c r="C736"/>
      <c r="D736"/>
      <c r="E736"/>
      <c r="F736"/>
      <c r="G736"/>
      <c r="H736"/>
      <c r="I736"/>
      <c r="J736"/>
      <c r="K736"/>
      <c r="L736"/>
      <c r="M736"/>
    </row>
    <row r="737" spans="1:13" x14ac:dyDescent="0.25">
      <c r="A737"/>
      <c r="B737"/>
      <c r="C737"/>
      <c r="D737"/>
      <c r="E737"/>
      <c r="F737"/>
      <c r="G737"/>
      <c r="H737"/>
      <c r="I737"/>
      <c r="J737"/>
      <c r="K737"/>
      <c r="L737"/>
      <c r="M737"/>
    </row>
    <row r="738" spans="1:13" x14ac:dyDescent="0.25">
      <c r="A738"/>
      <c r="B738"/>
      <c r="C738"/>
      <c r="D738"/>
      <c r="E738"/>
      <c r="F738"/>
      <c r="G738"/>
      <c r="H738"/>
      <c r="I738"/>
      <c r="J738"/>
      <c r="K738"/>
      <c r="L738"/>
      <c r="M738"/>
    </row>
    <row r="739" spans="1:13" x14ac:dyDescent="0.25">
      <c r="A739"/>
      <c r="B739"/>
      <c r="C739"/>
      <c r="D739"/>
      <c r="E739"/>
      <c r="F739"/>
      <c r="G739"/>
      <c r="H739"/>
      <c r="I739"/>
      <c r="J739"/>
      <c r="K739"/>
      <c r="L739"/>
      <c r="M739"/>
    </row>
    <row r="740" spans="1:13" x14ac:dyDescent="0.25">
      <c r="A740"/>
      <c r="B740"/>
      <c r="C740"/>
      <c r="D740"/>
      <c r="E740"/>
      <c r="F740"/>
      <c r="G740"/>
      <c r="H740"/>
      <c r="I740"/>
      <c r="J740"/>
      <c r="K740"/>
      <c r="L740"/>
      <c r="M740"/>
    </row>
    <row r="741" spans="1:13" x14ac:dyDescent="0.25">
      <c r="A741"/>
      <c r="B741"/>
      <c r="C741"/>
      <c r="D741"/>
      <c r="E741"/>
      <c r="F741"/>
      <c r="G741"/>
      <c r="H741"/>
      <c r="I741"/>
      <c r="J741"/>
      <c r="K741"/>
      <c r="L741"/>
      <c r="M741"/>
    </row>
    <row r="742" spans="1:13" x14ac:dyDescent="0.25">
      <c r="A742"/>
      <c r="B742"/>
      <c r="C742"/>
      <c r="D742"/>
      <c r="E742"/>
      <c r="F742"/>
      <c r="G742"/>
      <c r="H742"/>
      <c r="I742"/>
      <c r="J742"/>
      <c r="K742"/>
      <c r="L742"/>
      <c r="M742"/>
    </row>
    <row r="743" spans="1:13" x14ac:dyDescent="0.25">
      <c r="A743"/>
      <c r="B743"/>
      <c r="C743"/>
      <c r="D743"/>
      <c r="E743"/>
      <c r="F743"/>
      <c r="G743"/>
      <c r="H743"/>
      <c r="I743"/>
      <c r="J743"/>
      <c r="K743"/>
      <c r="L743"/>
      <c r="M743"/>
    </row>
    <row r="744" spans="1:13" x14ac:dyDescent="0.25">
      <c r="A744"/>
      <c r="B744"/>
      <c r="C744"/>
      <c r="D744"/>
      <c r="E744"/>
      <c r="F744"/>
      <c r="G744"/>
      <c r="H744"/>
      <c r="I744"/>
      <c r="J744"/>
      <c r="K744"/>
      <c r="L744"/>
      <c r="M744"/>
    </row>
    <row r="745" spans="1:13" x14ac:dyDescent="0.25">
      <c r="A745"/>
      <c r="B745"/>
      <c r="C745"/>
      <c r="D745"/>
      <c r="E745"/>
      <c r="F745"/>
      <c r="G745"/>
      <c r="H745"/>
      <c r="I745"/>
      <c r="J745"/>
      <c r="K745"/>
      <c r="L745"/>
      <c r="M745"/>
    </row>
    <row r="746" spans="1:13" x14ac:dyDescent="0.25">
      <c r="A746"/>
      <c r="B746"/>
      <c r="C746"/>
      <c r="D746"/>
      <c r="E746"/>
      <c r="F746"/>
      <c r="G746"/>
      <c r="H746"/>
      <c r="I746"/>
      <c r="J746"/>
      <c r="K746"/>
      <c r="L746"/>
      <c r="M746"/>
    </row>
    <row r="747" spans="1:13" x14ac:dyDescent="0.25">
      <c r="A747"/>
      <c r="B747"/>
      <c r="C747"/>
      <c r="D747"/>
      <c r="E747"/>
      <c r="F747"/>
      <c r="G747"/>
      <c r="H747"/>
      <c r="I747"/>
      <c r="J747"/>
      <c r="K747"/>
      <c r="L747"/>
      <c r="M747"/>
    </row>
    <row r="748" spans="1:13" x14ac:dyDescent="0.25">
      <c r="A748"/>
      <c r="B748"/>
      <c r="C748"/>
      <c r="D748"/>
      <c r="E748"/>
      <c r="F748"/>
      <c r="G748"/>
      <c r="H748"/>
      <c r="I748"/>
      <c r="J748"/>
      <c r="K748"/>
      <c r="L748"/>
      <c r="M748"/>
    </row>
    <row r="749" spans="1:13" x14ac:dyDescent="0.25">
      <c r="A749"/>
      <c r="B749"/>
      <c r="C749"/>
      <c r="D749"/>
      <c r="E749"/>
      <c r="F749"/>
      <c r="G749"/>
      <c r="H749"/>
      <c r="I749"/>
      <c r="J749"/>
      <c r="K749"/>
      <c r="L749"/>
      <c r="M749"/>
    </row>
    <row r="750" spans="1:13" x14ac:dyDescent="0.25">
      <c r="A750"/>
      <c r="B750"/>
      <c r="C750"/>
      <c r="D750"/>
      <c r="E750"/>
      <c r="F750"/>
      <c r="G750"/>
      <c r="H750"/>
      <c r="I750"/>
      <c r="J750"/>
      <c r="K750"/>
      <c r="L750"/>
      <c r="M750"/>
    </row>
    <row r="751" spans="1:13" x14ac:dyDescent="0.25">
      <c r="A751"/>
      <c r="B751"/>
      <c r="C751"/>
      <c r="D751"/>
      <c r="E751"/>
      <c r="F751"/>
      <c r="G751"/>
      <c r="H751"/>
      <c r="I751"/>
      <c r="J751"/>
      <c r="K751"/>
      <c r="L751"/>
      <c r="M751"/>
    </row>
    <row r="752" spans="1:13" x14ac:dyDescent="0.25">
      <c r="A752"/>
      <c r="B752"/>
      <c r="C752"/>
      <c r="D752"/>
      <c r="E752"/>
      <c r="F752"/>
      <c r="G752"/>
      <c r="H752"/>
      <c r="I752"/>
      <c r="J752"/>
      <c r="K752"/>
      <c r="L752"/>
      <c r="M752"/>
    </row>
    <row r="753" spans="1:13" x14ac:dyDescent="0.25">
      <c r="A753"/>
      <c r="B753"/>
      <c r="C753"/>
      <c r="D753"/>
      <c r="E753"/>
      <c r="F753"/>
      <c r="G753"/>
      <c r="H753"/>
      <c r="I753"/>
      <c r="J753"/>
      <c r="K753"/>
      <c r="L753"/>
      <c r="M753"/>
    </row>
    <row r="754" spans="1:13" x14ac:dyDescent="0.25">
      <c r="A754"/>
      <c r="B754"/>
      <c r="C754"/>
      <c r="D754"/>
      <c r="E754"/>
      <c r="F754"/>
      <c r="G754"/>
      <c r="H754"/>
      <c r="I754"/>
      <c r="J754"/>
      <c r="K754"/>
      <c r="L754"/>
      <c r="M754"/>
    </row>
    <row r="755" spans="1:13" x14ac:dyDescent="0.25">
      <c r="A755"/>
      <c r="B755"/>
      <c r="C755"/>
      <c r="D755"/>
      <c r="E755"/>
      <c r="F755"/>
      <c r="G755"/>
      <c r="H755"/>
      <c r="I755"/>
      <c r="J755"/>
      <c r="K755"/>
      <c r="L755"/>
      <c r="M755"/>
    </row>
    <row r="756" spans="1:13" x14ac:dyDescent="0.25">
      <c r="A756"/>
      <c r="B756"/>
      <c r="C756"/>
      <c r="D756"/>
      <c r="E756"/>
      <c r="F756"/>
      <c r="G756"/>
      <c r="H756"/>
      <c r="I756"/>
      <c r="J756"/>
      <c r="K756"/>
      <c r="L756"/>
      <c r="M756"/>
    </row>
    <row r="757" spans="1:13" x14ac:dyDescent="0.25">
      <c r="A757"/>
      <c r="B757"/>
      <c r="C757"/>
      <c r="D757"/>
      <c r="E757"/>
      <c r="F757"/>
      <c r="G757"/>
      <c r="H757"/>
      <c r="I757"/>
      <c r="J757"/>
      <c r="K757"/>
      <c r="L757"/>
      <c r="M757"/>
    </row>
    <row r="758" spans="1:13" x14ac:dyDescent="0.25">
      <c r="A758"/>
      <c r="B758"/>
      <c r="C758"/>
      <c r="D758"/>
      <c r="E758"/>
      <c r="F758"/>
      <c r="G758"/>
      <c r="H758"/>
      <c r="I758"/>
      <c r="J758"/>
      <c r="K758"/>
      <c r="L758"/>
      <c r="M758"/>
    </row>
    <row r="759" spans="1:13" x14ac:dyDescent="0.25">
      <c r="A759"/>
      <c r="B759"/>
      <c r="C759"/>
      <c r="D759"/>
      <c r="E759"/>
      <c r="F759"/>
      <c r="G759"/>
      <c r="H759"/>
      <c r="I759"/>
      <c r="J759"/>
      <c r="K759"/>
      <c r="L759"/>
      <c r="M759"/>
    </row>
    <row r="760" spans="1:13" x14ac:dyDescent="0.25">
      <c r="A760"/>
      <c r="B760"/>
      <c r="C760"/>
      <c r="D760"/>
      <c r="E760"/>
      <c r="F760"/>
      <c r="G760"/>
      <c r="H760"/>
      <c r="I760"/>
      <c r="J760"/>
      <c r="K760"/>
      <c r="L760"/>
      <c r="M760"/>
    </row>
    <row r="761" spans="1:13" x14ac:dyDescent="0.25">
      <c r="A761"/>
      <c r="B761"/>
      <c r="C761"/>
      <c r="D761"/>
      <c r="E761"/>
      <c r="F761"/>
      <c r="G761"/>
      <c r="H761"/>
      <c r="I761"/>
      <c r="J761"/>
      <c r="K761"/>
      <c r="L761"/>
      <c r="M761"/>
    </row>
    <row r="762" spans="1:13" x14ac:dyDescent="0.25">
      <c r="A762"/>
      <c r="B762"/>
      <c r="C762"/>
      <c r="D762"/>
      <c r="E762"/>
      <c r="F762"/>
      <c r="G762"/>
      <c r="H762"/>
      <c r="I762"/>
      <c r="J762"/>
      <c r="K762"/>
      <c r="L762"/>
      <c r="M762"/>
    </row>
    <row r="763" spans="1:13" x14ac:dyDescent="0.25">
      <c r="A763"/>
      <c r="B763"/>
      <c r="C763"/>
      <c r="D763"/>
      <c r="E763"/>
      <c r="F763"/>
      <c r="G763"/>
      <c r="H763"/>
      <c r="I763"/>
      <c r="J763"/>
      <c r="K763"/>
      <c r="L763"/>
      <c r="M763"/>
    </row>
    <row r="764" spans="1:13" x14ac:dyDescent="0.25">
      <c r="A764"/>
      <c r="B764"/>
      <c r="C764"/>
      <c r="D764"/>
      <c r="E764"/>
      <c r="F764"/>
      <c r="G764"/>
      <c r="H764"/>
      <c r="I764"/>
      <c r="J764"/>
      <c r="K764"/>
      <c r="L764"/>
      <c r="M764"/>
    </row>
    <row r="765" spans="1:13" x14ac:dyDescent="0.25">
      <c r="A765"/>
      <c r="B765"/>
      <c r="C765"/>
      <c r="D765"/>
      <c r="E765"/>
      <c r="F765"/>
      <c r="G765"/>
      <c r="H765"/>
      <c r="I765"/>
      <c r="J765"/>
      <c r="K765"/>
      <c r="L765"/>
      <c r="M765"/>
    </row>
    <row r="766" spans="1:13" x14ac:dyDescent="0.25">
      <c r="A766"/>
      <c r="B766"/>
      <c r="C766"/>
      <c r="D766"/>
      <c r="E766"/>
      <c r="F766"/>
      <c r="G766"/>
      <c r="H766"/>
      <c r="I766"/>
      <c r="J766"/>
      <c r="K766"/>
      <c r="L766"/>
      <c r="M766"/>
    </row>
    <row r="767" spans="1:13" x14ac:dyDescent="0.25">
      <c r="A767"/>
      <c r="B767"/>
      <c r="C767"/>
      <c r="D767"/>
      <c r="E767"/>
      <c r="F767"/>
      <c r="G767"/>
      <c r="H767"/>
      <c r="I767"/>
      <c r="J767"/>
      <c r="K767"/>
      <c r="L767"/>
      <c r="M767"/>
    </row>
    <row r="768" spans="1:13" x14ac:dyDescent="0.25">
      <c r="A768"/>
      <c r="B768"/>
      <c r="C768"/>
      <c r="D768"/>
      <c r="E768"/>
      <c r="F768"/>
      <c r="G768"/>
      <c r="H768"/>
      <c r="I768"/>
      <c r="J768"/>
      <c r="K768"/>
      <c r="L768"/>
      <c r="M768"/>
    </row>
    <row r="769" spans="1:13" x14ac:dyDescent="0.25">
      <c r="A769"/>
      <c r="B769"/>
      <c r="C769"/>
      <c r="D769"/>
      <c r="E769"/>
      <c r="F769"/>
      <c r="G769"/>
      <c r="H769"/>
      <c r="I769"/>
      <c r="J769"/>
      <c r="K769"/>
      <c r="L769"/>
      <c r="M769"/>
    </row>
    <row r="770" spans="1:13" x14ac:dyDescent="0.25">
      <c r="A770"/>
      <c r="B770"/>
      <c r="C770"/>
      <c r="D770"/>
      <c r="E770"/>
      <c r="F770"/>
      <c r="G770"/>
      <c r="H770"/>
      <c r="I770"/>
      <c r="J770"/>
      <c r="K770"/>
      <c r="L770"/>
      <c r="M770"/>
    </row>
    <row r="771" spans="1:13" x14ac:dyDescent="0.25">
      <c r="A771"/>
      <c r="B771"/>
      <c r="C771"/>
      <c r="D771"/>
      <c r="E771"/>
      <c r="F771"/>
      <c r="G771"/>
      <c r="H771"/>
      <c r="I771"/>
      <c r="J771"/>
      <c r="K771"/>
      <c r="L771"/>
      <c r="M771"/>
    </row>
    <row r="772" spans="1:13" x14ac:dyDescent="0.25">
      <c r="A772"/>
      <c r="B772"/>
      <c r="C772"/>
      <c r="D772"/>
      <c r="E772"/>
      <c r="F772"/>
      <c r="G772"/>
      <c r="H772"/>
      <c r="I772"/>
      <c r="J772"/>
      <c r="K772"/>
      <c r="L772"/>
      <c r="M772"/>
    </row>
    <row r="773" spans="1:13" x14ac:dyDescent="0.25">
      <c r="A773"/>
      <c r="B773"/>
      <c r="C773"/>
      <c r="D773"/>
      <c r="E773"/>
      <c r="F773"/>
      <c r="G773"/>
      <c r="H773"/>
      <c r="I773"/>
      <c r="J773"/>
      <c r="K773"/>
      <c r="L773"/>
      <c r="M773"/>
    </row>
    <row r="774" spans="1:13" x14ac:dyDescent="0.25">
      <c r="A774"/>
      <c r="B774"/>
      <c r="C774"/>
      <c r="D774"/>
      <c r="E774"/>
      <c r="F774"/>
      <c r="G774"/>
      <c r="H774"/>
      <c r="I774"/>
      <c r="J774"/>
      <c r="K774"/>
      <c r="L774"/>
      <c r="M774"/>
    </row>
    <row r="775" spans="1:13" x14ac:dyDescent="0.25">
      <c r="A775"/>
      <c r="B775"/>
      <c r="C775"/>
      <c r="D775"/>
      <c r="E775"/>
      <c r="F775"/>
      <c r="G775"/>
      <c r="H775"/>
      <c r="I775"/>
      <c r="J775"/>
      <c r="K775"/>
      <c r="L775"/>
      <c r="M775"/>
    </row>
    <row r="776" spans="1:13" x14ac:dyDescent="0.25">
      <c r="A776"/>
      <c r="B776"/>
      <c r="C776"/>
      <c r="D776"/>
      <c r="E776"/>
      <c r="F776"/>
      <c r="G776"/>
      <c r="H776"/>
      <c r="I776"/>
      <c r="J776"/>
      <c r="K776"/>
      <c r="L776"/>
      <c r="M776"/>
    </row>
    <row r="777" spans="1:13" x14ac:dyDescent="0.25">
      <c r="A777"/>
      <c r="B777"/>
      <c r="C777"/>
      <c r="D777"/>
      <c r="E777"/>
      <c r="F777"/>
      <c r="G777"/>
      <c r="H777"/>
      <c r="I777"/>
      <c r="J777"/>
      <c r="K777"/>
      <c r="L777"/>
      <c r="M777"/>
    </row>
    <row r="778" spans="1:13" x14ac:dyDescent="0.25">
      <c r="A778"/>
      <c r="B778"/>
      <c r="C778"/>
      <c r="D778"/>
      <c r="E778"/>
      <c r="F778"/>
      <c r="G778"/>
      <c r="H778"/>
      <c r="I778"/>
      <c r="J778"/>
      <c r="K778"/>
      <c r="L778"/>
      <c r="M778"/>
    </row>
    <row r="779" spans="1:13" x14ac:dyDescent="0.25">
      <c r="A779"/>
      <c r="B779"/>
      <c r="C779"/>
      <c r="D779"/>
      <c r="E779"/>
      <c r="F779"/>
      <c r="G779"/>
      <c r="H779"/>
      <c r="I779"/>
      <c r="J779"/>
      <c r="K779"/>
      <c r="L779"/>
      <c r="M779"/>
    </row>
    <row r="780" spans="1:13" x14ac:dyDescent="0.25">
      <c r="A780"/>
      <c r="B780"/>
      <c r="C780"/>
      <c r="D780"/>
      <c r="E780"/>
      <c r="F780"/>
      <c r="G780"/>
      <c r="H780"/>
      <c r="I780"/>
      <c r="J780"/>
      <c r="K780"/>
      <c r="L780"/>
      <c r="M780"/>
    </row>
    <row r="781" spans="1:13" x14ac:dyDescent="0.25">
      <c r="A781"/>
      <c r="B781"/>
      <c r="C781"/>
      <c r="D781"/>
      <c r="E781"/>
      <c r="F781"/>
      <c r="G781"/>
      <c r="H781"/>
      <c r="I781"/>
      <c r="J781"/>
      <c r="K781"/>
      <c r="L781"/>
      <c r="M781"/>
    </row>
    <row r="782" spans="1:13" x14ac:dyDescent="0.25">
      <c r="A782"/>
      <c r="B782"/>
      <c r="C782"/>
      <c r="D782"/>
      <c r="E782"/>
      <c r="F782"/>
      <c r="G782"/>
      <c r="H782"/>
      <c r="I782"/>
      <c r="J782"/>
      <c r="K782"/>
      <c r="L782"/>
      <c r="M782"/>
    </row>
    <row r="783" spans="1:13" x14ac:dyDescent="0.25">
      <c r="A783"/>
      <c r="B783"/>
      <c r="C783"/>
      <c r="D783"/>
      <c r="E783"/>
      <c r="F783"/>
      <c r="G783"/>
      <c r="H783"/>
      <c r="I783"/>
      <c r="J783"/>
      <c r="K783"/>
      <c r="L783"/>
      <c r="M783"/>
    </row>
    <row r="784" spans="1:13" x14ac:dyDescent="0.25">
      <c r="A784"/>
      <c r="B784"/>
      <c r="C784"/>
      <c r="D784"/>
      <c r="E784"/>
      <c r="F784"/>
      <c r="G784"/>
      <c r="H784"/>
      <c r="I784"/>
      <c r="J784"/>
      <c r="K784"/>
      <c r="L784"/>
      <c r="M784"/>
    </row>
    <row r="785" spans="1:13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</row>
    <row r="786" spans="1:13" x14ac:dyDescent="0.25">
      <c r="A786"/>
      <c r="B786"/>
      <c r="C786"/>
      <c r="D786"/>
      <c r="E786"/>
      <c r="F786"/>
      <c r="G786"/>
      <c r="H786"/>
      <c r="I786"/>
      <c r="J786"/>
      <c r="K786"/>
      <c r="L786"/>
      <c r="M786"/>
    </row>
    <row r="787" spans="1:13" x14ac:dyDescent="0.25">
      <c r="A787"/>
      <c r="B787"/>
      <c r="C787"/>
      <c r="D787"/>
      <c r="E787"/>
      <c r="F787"/>
      <c r="G787"/>
      <c r="H787"/>
      <c r="I787"/>
      <c r="J787"/>
      <c r="K787"/>
      <c r="L787"/>
      <c r="M787"/>
    </row>
    <row r="788" spans="1:13" x14ac:dyDescent="0.25">
      <c r="A788"/>
      <c r="B788"/>
      <c r="C788"/>
      <c r="D788"/>
      <c r="E788"/>
      <c r="F788"/>
      <c r="G788"/>
      <c r="H788"/>
      <c r="I788"/>
      <c r="J788"/>
      <c r="K788"/>
      <c r="L788"/>
      <c r="M788"/>
    </row>
    <row r="789" spans="1:13" x14ac:dyDescent="0.25">
      <c r="A789"/>
      <c r="B789"/>
      <c r="C789"/>
      <c r="D789"/>
      <c r="E789"/>
      <c r="F789"/>
      <c r="G789"/>
      <c r="H789"/>
      <c r="I789"/>
      <c r="J789"/>
      <c r="K789"/>
      <c r="L789"/>
      <c r="M789"/>
    </row>
    <row r="790" spans="1:13" x14ac:dyDescent="0.25">
      <c r="A790"/>
      <c r="B790"/>
      <c r="C790"/>
      <c r="D790"/>
      <c r="E790"/>
      <c r="F790"/>
      <c r="G790"/>
      <c r="H790"/>
      <c r="I790"/>
      <c r="J790"/>
      <c r="K790"/>
      <c r="L790"/>
      <c r="M790"/>
    </row>
    <row r="791" spans="1:13" x14ac:dyDescent="0.25">
      <c r="A791"/>
      <c r="B791"/>
      <c r="C791"/>
      <c r="D791"/>
      <c r="E791"/>
      <c r="F791"/>
      <c r="G791"/>
      <c r="H791"/>
      <c r="I791"/>
      <c r="J791"/>
      <c r="K791"/>
      <c r="L791"/>
      <c r="M791"/>
    </row>
    <row r="792" spans="1:13" x14ac:dyDescent="0.25">
      <c r="A792"/>
      <c r="B792"/>
      <c r="C792"/>
      <c r="D792"/>
      <c r="E792"/>
      <c r="F792"/>
      <c r="G792"/>
      <c r="H792"/>
      <c r="I792"/>
      <c r="J792"/>
      <c r="K792"/>
      <c r="L792"/>
      <c r="M792"/>
    </row>
    <row r="793" spans="1:13" x14ac:dyDescent="0.25">
      <c r="A793"/>
      <c r="B793"/>
      <c r="C793"/>
      <c r="D793"/>
      <c r="E793"/>
      <c r="F793"/>
      <c r="G793"/>
      <c r="H793"/>
      <c r="I793"/>
      <c r="J793"/>
      <c r="K793"/>
      <c r="L793"/>
      <c r="M793"/>
    </row>
    <row r="794" spans="1:13" x14ac:dyDescent="0.25">
      <c r="A794"/>
      <c r="B794"/>
      <c r="C794"/>
      <c r="D794"/>
      <c r="E794"/>
      <c r="F794"/>
      <c r="G794"/>
      <c r="H794"/>
      <c r="I794"/>
      <c r="J794"/>
      <c r="K794"/>
      <c r="L794"/>
      <c r="M794"/>
    </row>
    <row r="795" spans="1:13" x14ac:dyDescent="0.25">
      <c r="A795"/>
      <c r="B795"/>
      <c r="C795"/>
      <c r="D795"/>
      <c r="E795"/>
      <c r="F795"/>
      <c r="G795"/>
      <c r="H795"/>
      <c r="I795"/>
      <c r="J795"/>
      <c r="K795"/>
      <c r="L795"/>
      <c r="M795"/>
    </row>
    <row r="796" spans="1:13" x14ac:dyDescent="0.25">
      <c r="A796"/>
      <c r="B796"/>
      <c r="C796"/>
      <c r="D796"/>
      <c r="E796"/>
      <c r="F796"/>
      <c r="G796"/>
      <c r="H796"/>
      <c r="I796"/>
      <c r="J796"/>
      <c r="K796"/>
      <c r="L796"/>
      <c r="M796"/>
    </row>
    <row r="797" spans="1:13" x14ac:dyDescent="0.25">
      <c r="A797"/>
      <c r="B797"/>
      <c r="C797"/>
      <c r="D797"/>
      <c r="E797"/>
      <c r="F797"/>
      <c r="G797"/>
      <c r="H797"/>
      <c r="I797"/>
      <c r="J797"/>
      <c r="K797"/>
      <c r="L797"/>
      <c r="M797"/>
    </row>
    <row r="798" spans="1:13" x14ac:dyDescent="0.25">
      <c r="A798"/>
      <c r="B798"/>
      <c r="C798"/>
      <c r="D798"/>
      <c r="E798"/>
      <c r="F798"/>
      <c r="G798"/>
      <c r="H798"/>
      <c r="I798"/>
      <c r="J798"/>
      <c r="K798"/>
      <c r="L798"/>
      <c r="M798"/>
    </row>
    <row r="799" spans="1:13" x14ac:dyDescent="0.25">
      <c r="A799"/>
      <c r="B799"/>
      <c r="C799"/>
      <c r="D799"/>
      <c r="E799"/>
      <c r="F799"/>
      <c r="G799"/>
      <c r="H799"/>
      <c r="I799"/>
      <c r="J799"/>
      <c r="K799"/>
      <c r="L799"/>
      <c r="M799"/>
    </row>
    <row r="800" spans="1:13" x14ac:dyDescent="0.25">
      <c r="A800"/>
      <c r="B800"/>
      <c r="C800"/>
      <c r="D800"/>
      <c r="E800"/>
      <c r="F800"/>
      <c r="G800"/>
      <c r="H800"/>
      <c r="I800"/>
      <c r="J800"/>
      <c r="K800"/>
      <c r="L800"/>
      <c r="M800"/>
    </row>
    <row r="801" spans="1:13" x14ac:dyDescent="0.25">
      <c r="A801"/>
      <c r="B801"/>
      <c r="C801"/>
      <c r="D801"/>
      <c r="E801"/>
      <c r="F801"/>
      <c r="G801"/>
      <c r="H801"/>
      <c r="I801"/>
      <c r="J801"/>
      <c r="K801"/>
      <c r="L801"/>
      <c r="M801"/>
    </row>
    <row r="802" spans="1:13" x14ac:dyDescent="0.25">
      <c r="A802"/>
      <c r="B802"/>
      <c r="C802"/>
      <c r="D802"/>
      <c r="E802"/>
      <c r="F802"/>
      <c r="G802"/>
      <c r="H802"/>
      <c r="I802"/>
      <c r="J802"/>
      <c r="K802"/>
      <c r="L802"/>
      <c r="M802"/>
    </row>
    <row r="803" spans="1:13" x14ac:dyDescent="0.25">
      <c r="A803"/>
      <c r="B803"/>
      <c r="C803"/>
      <c r="D803"/>
      <c r="E803"/>
      <c r="F803"/>
      <c r="G803"/>
      <c r="H803"/>
      <c r="I803"/>
      <c r="J803"/>
      <c r="K803"/>
      <c r="L803"/>
      <c r="M803"/>
    </row>
    <row r="804" spans="1:13" x14ac:dyDescent="0.25">
      <c r="A804"/>
      <c r="B804"/>
      <c r="C804"/>
      <c r="D804"/>
      <c r="E804"/>
      <c r="F804"/>
      <c r="G804"/>
      <c r="H804"/>
      <c r="I804"/>
      <c r="J804"/>
      <c r="K804"/>
      <c r="L804"/>
      <c r="M804"/>
    </row>
    <row r="805" spans="1:13" x14ac:dyDescent="0.25">
      <c r="A805"/>
      <c r="B805"/>
      <c r="C805"/>
      <c r="D805"/>
      <c r="E805"/>
      <c r="F805"/>
      <c r="G805"/>
      <c r="H805"/>
      <c r="I805"/>
      <c r="J805"/>
      <c r="K805"/>
      <c r="L805"/>
      <c r="M805"/>
    </row>
    <row r="806" spans="1:13" x14ac:dyDescent="0.25">
      <c r="A806"/>
      <c r="B806"/>
      <c r="C806"/>
      <c r="D806"/>
      <c r="E806"/>
      <c r="F806"/>
      <c r="G806"/>
      <c r="H806"/>
      <c r="I806"/>
      <c r="J806"/>
      <c r="K806"/>
      <c r="L806"/>
      <c r="M806"/>
    </row>
    <row r="807" spans="1:13" x14ac:dyDescent="0.25">
      <c r="A807"/>
      <c r="B807"/>
      <c r="C807"/>
      <c r="D807"/>
      <c r="E807"/>
      <c r="F807"/>
      <c r="G807"/>
      <c r="H807"/>
      <c r="I807"/>
      <c r="J807"/>
      <c r="K807"/>
      <c r="L807"/>
      <c r="M807"/>
    </row>
    <row r="808" spans="1:13" x14ac:dyDescent="0.25">
      <c r="A808"/>
      <c r="B808"/>
      <c r="C808"/>
      <c r="D808"/>
      <c r="E808"/>
      <c r="F808"/>
      <c r="G808"/>
      <c r="H808"/>
      <c r="I808"/>
      <c r="J808"/>
      <c r="K808"/>
      <c r="L808"/>
      <c r="M808"/>
    </row>
    <row r="809" spans="1:13" x14ac:dyDescent="0.25">
      <c r="A809"/>
      <c r="B809"/>
      <c r="C809"/>
      <c r="D809"/>
      <c r="E809"/>
      <c r="F809"/>
      <c r="G809"/>
      <c r="H809"/>
      <c r="I809"/>
      <c r="J809"/>
      <c r="K809"/>
      <c r="L809"/>
      <c r="M809"/>
    </row>
    <row r="810" spans="1:13" x14ac:dyDescent="0.25">
      <c r="A810"/>
      <c r="B810"/>
      <c r="C810"/>
      <c r="D810"/>
      <c r="E810"/>
      <c r="F810"/>
      <c r="G810"/>
      <c r="H810"/>
      <c r="I810"/>
      <c r="J810"/>
      <c r="K810"/>
      <c r="L810"/>
      <c r="M810"/>
    </row>
    <row r="811" spans="1:13" x14ac:dyDescent="0.25">
      <c r="A811"/>
      <c r="B811"/>
      <c r="C811"/>
      <c r="D811"/>
      <c r="E811"/>
      <c r="F811"/>
      <c r="G811"/>
      <c r="H811"/>
      <c r="I811"/>
      <c r="J811"/>
      <c r="K811"/>
      <c r="L811"/>
      <c r="M811"/>
    </row>
    <row r="812" spans="1:13" x14ac:dyDescent="0.25">
      <c r="A812"/>
      <c r="B812"/>
      <c r="C812"/>
      <c r="D812"/>
      <c r="E812"/>
      <c r="F812"/>
      <c r="G812"/>
      <c r="H812"/>
      <c r="I812"/>
      <c r="J812"/>
      <c r="K812"/>
      <c r="L812"/>
      <c r="M812"/>
    </row>
    <row r="813" spans="1:13" x14ac:dyDescent="0.25">
      <c r="A813"/>
      <c r="B813"/>
      <c r="C813"/>
      <c r="D813"/>
      <c r="E813"/>
      <c r="F813"/>
      <c r="G813"/>
      <c r="H813"/>
      <c r="I813"/>
      <c r="J813"/>
      <c r="K813"/>
      <c r="L813"/>
      <c r="M813"/>
    </row>
    <row r="814" spans="1:13" x14ac:dyDescent="0.25">
      <c r="A814"/>
      <c r="B814"/>
      <c r="C814"/>
      <c r="D814"/>
      <c r="E814"/>
      <c r="F814"/>
      <c r="G814"/>
      <c r="H814"/>
      <c r="I814"/>
      <c r="J814"/>
      <c r="K814"/>
      <c r="L814"/>
      <c r="M814"/>
    </row>
    <row r="815" spans="1:13" x14ac:dyDescent="0.25">
      <c r="A815"/>
      <c r="B815"/>
      <c r="C815"/>
      <c r="D815"/>
      <c r="E815"/>
      <c r="F815"/>
      <c r="G815"/>
      <c r="H815"/>
      <c r="I815"/>
      <c r="J815"/>
      <c r="K815"/>
      <c r="L815"/>
      <c r="M815"/>
    </row>
    <row r="816" spans="1:13" x14ac:dyDescent="0.25">
      <c r="A816"/>
      <c r="B816"/>
      <c r="C816"/>
      <c r="D816"/>
      <c r="E816"/>
      <c r="F816"/>
      <c r="G816"/>
      <c r="H816"/>
      <c r="I816"/>
      <c r="J816"/>
      <c r="K816"/>
      <c r="L816"/>
      <c r="M816"/>
    </row>
    <row r="817" spans="1:13" x14ac:dyDescent="0.25">
      <c r="A817"/>
      <c r="B817"/>
      <c r="C817"/>
      <c r="D817"/>
      <c r="E817"/>
      <c r="F817"/>
      <c r="G817"/>
      <c r="H817"/>
      <c r="I817"/>
      <c r="J817"/>
      <c r="K817"/>
      <c r="L817"/>
      <c r="M817"/>
    </row>
    <row r="818" spans="1:13" x14ac:dyDescent="0.25">
      <c r="A818"/>
      <c r="B818"/>
      <c r="C818"/>
      <c r="D818"/>
      <c r="E818"/>
      <c r="F818"/>
      <c r="G818"/>
      <c r="H818"/>
      <c r="I818"/>
      <c r="J818"/>
      <c r="K818"/>
      <c r="L818"/>
      <c r="M818"/>
    </row>
    <row r="819" spans="1:13" x14ac:dyDescent="0.25">
      <c r="A819"/>
      <c r="B819"/>
      <c r="C819"/>
      <c r="D819"/>
      <c r="E819"/>
      <c r="F819"/>
      <c r="G819"/>
      <c r="H819"/>
      <c r="I819"/>
      <c r="J819"/>
      <c r="K819"/>
      <c r="L819"/>
      <c r="M819"/>
    </row>
    <row r="820" spans="1:13" x14ac:dyDescent="0.25">
      <c r="A820"/>
      <c r="B820"/>
      <c r="C820"/>
      <c r="D820"/>
      <c r="E820"/>
      <c r="F820"/>
      <c r="G820"/>
      <c r="H820"/>
      <c r="I820"/>
      <c r="J820"/>
      <c r="K820"/>
      <c r="L820"/>
      <c r="M820"/>
    </row>
    <row r="821" spans="1:13" x14ac:dyDescent="0.25">
      <c r="A821"/>
      <c r="B821"/>
      <c r="C821"/>
      <c r="D821"/>
      <c r="E821"/>
      <c r="F821"/>
      <c r="G821"/>
      <c r="H821"/>
      <c r="I821"/>
      <c r="J821"/>
      <c r="K821"/>
      <c r="L821"/>
      <c r="M821"/>
    </row>
    <row r="822" spans="1:13" x14ac:dyDescent="0.25">
      <c r="A822"/>
      <c r="B822"/>
      <c r="C822"/>
      <c r="D822"/>
      <c r="E822"/>
      <c r="F822"/>
      <c r="G822"/>
      <c r="H822"/>
      <c r="I822"/>
      <c r="J822"/>
      <c r="K822"/>
      <c r="L822"/>
      <c r="M822"/>
    </row>
    <row r="823" spans="1:13" x14ac:dyDescent="0.25">
      <c r="A823"/>
      <c r="B823"/>
      <c r="C823"/>
      <c r="D823"/>
      <c r="E823"/>
      <c r="F823"/>
      <c r="G823"/>
      <c r="H823"/>
      <c r="I823"/>
      <c r="J823"/>
      <c r="K823"/>
      <c r="L823"/>
      <c r="M823"/>
    </row>
    <row r="824" spans="1:13" x14ac:dyDescent="0.25">
      <c r="A824"/>
      <c r="B824"/>
      <c r="C824"/>
      <c r="D824"/>
      <c r="E824"/>
      <c r="F824"/>
      <c r="G824"/>
      <c r="H824"/>
      <c r="I824"/>
      <c r="J824"/>
      <c r="K824"/>
      <c r="L824"/>
      <c r="M824"/>
    </row>
    <row r="825" spans="1:13" x14ac:dyDescent="0.25">
      <c r="A825"/>
      <c r="B825"/>
      <c r="C825"/>
      <c r="D825"/>
      <c r="E825"/>
      <c r="F825"/>
      <c r="G825"/>
      <c r="H825"/>
      <c r="I825"/>
      <c r="J825"/>
      <c r="K825"/>
      <c r="L825"/>
      <c r="M825"/>
    </row>
    <row r="826" spans="1:13" x14ac:dyDescent="0.25">
      <c r="A826"/>
      <c r="B826"/>
      <c r="C826"/>
      <c r="D826"/>
      <c r="E826"/>
      <c r="F826"/>
      <c r="G826"/>
      <c r="H826"/>
      <c r="I826"/>
      <c r="J826"/>
      <c r="K826"/>
      <c r="L826"/>
      <c r="M826"/>
    </row>
    <row r="827" spans="1:13" x14ac:dyDescent="0.25">
      <c r="A827"/>
      <c r="B827"/>
      <c r="C827"/>
      <c r="D827"/>
      <c r="E827"/>
      <c r="F827"/>
      <c r="G827"/>
      <c r="H827"/>
      <c r="I827"/>
      <c r="J827"/>
      <c r="K827"/>
      <c r="L827"/>
      <c r="M827"/>
    </row>
    <row r="828" spans="1:13" x14ac:dyDescent="0.25">
      <c r="A828"/>
      <c r="B828"/>
      <c r="C828"/>
      <c r="D828"/>
      <c r="E828"/>
      <c r="F828"/>
      <c r="G828"/>
      <c r="H828"/>
      <c r="I828"/>
      <c r="J828"/>
      <c r="K828"/>
      <c r="L828"/>
      <c r="M828"/>
    </row>
    <row r="829" spans="1:13" x14ac:dyDescent="0.25">
      <c r="A829"/>
      <c r="B829"/>
      <c r="C829"/>
      <c r="D829"/>
      <c r="E829"/>
      <c r="F829"/>
      <c r="G829"/>
      <c r="H829"/>
      <c r="I829"/>
      <c r="J829"/>
      <c r="K829"/>
      <c r="L829"/>
      <c r="M829"/>
    </row>
    <row r="830" spans="1:13" x14ac:dyDescent="0.25">
      <c r="A830"/>
      <c r="B830"/>
      <c r="C830"/>
      <c r="D830"/>
      <c r="E830"/>
      <c r="F830"/>
      <c r="G830"/>
      <c r="H830"/>
      <c r="I830"/>
      <c r="J830"/>
      <c r="K830"/>
      <c r="L830"/>
      <c r="M830"/>
    </row>
    <row r="831" spans="1:13" x14ac:dyDescent="0.25">
      <c r="A831"/>
      <c r="B831"/>
      <c r="C831"/>
      <c r="D831"/>
      <c r="E831"/>
      <c r="F831"/>
      <c r="G831"/>
      <c r="H831"/>
      <c r="I831"/>
      <c r="J831"/>
      <c r="K831"/>
      <c r="L831"/>
      <c r="M831"/>
    </row>
    <row r="832" spans="1:13" x14ac:dyDescent="0.25">
      <c r="A832"/>
      <c r="B832"/>
      <c r="C832"/>
      <c r="D832"/>
      <c r="E832"/>
      <c r="F832"/>
      <c r="G832"/>
      <c r="H832"/>
      <c r="I832"/>
      <c r="J832"/>
      <c r="K832"/>
      <c r="L832"/>
      <c r="M832"/>
    </row>
    <row r="833" spans="1:13" x14ac:dyDescent="0.25">
      <c r="A833"/>
      <c r="B833"/>
      <c r="C833"/>
      <c r="D833"/>
      <c r="E833"/>
      <c r="F833"/>
      <c r="G833"/>
      <c r="H833"/>
      <c r="I833"/>
      <c r="J833"/>
      <c r="K833"/>
      <c r="L833"/>
      <c r="M833"/>
    </row>
    <row r="834" spans="1:13" x14ac:dyDescent="0.25">
      <c r="A834"/>
      <c r="B834"/>
      <c r="C834"/>
      <c r="D834"/>
      <c r="E834"/>
      <c r="F834"/>
      <c r="G834"/>
      <c r="H834"/>
      <c r="I834"/>
      <c r="J834"/>
      <c r="K834"/>
      <c r="L834"/>
      <c r="M834"/>
    </row>
    <row r="835" spans="1:13" x14ac:dyDescent="0.25">
      <c r="A835"/>
      <c r="B835"/>
      <c r="C835"/>
      <c r="D835"/>
      <c r="E835"/>
      <c r="F835"/>
      <c r="G835"/>
      <c r="H835"/>
      <c r="I835"/>
      <c r="J835"/>
      <c r="K835"/>
      <c r="L835"/>
      <c r="M835"/>
    </row>
    <row r="836" spans="1:13" x14ac:dyDescent="0.25">
      <c r="A836"/>
      <c r="B836"/>
      <c r="C836"/>
      <c r="D836"/>
      <c r="E836"/>
      <c r="F836"/>
      <c r="G836"/>
      <c r="H836"/>
      <c r="I836"/>
      <c r="J836"/>
      <c r="K836"/>
      <c r="L836"/>
      <c r="M836"/>
    </row>
    <row r="837" spans="1:13" x14ac:dyDescent="0.25">
      <c r="A837"/>
      <c r="B837"/>
      <c r="C837"/>
      <c r="D837"/>
      <c r="E837"/>
      <c r="F837"/>
      <c r="G837"/>
      <c r="H837"/>
      <c r="I837"/>
      <c r="J837"/>
      <c r="K837"/>
      <c r="L837"/>
      <c r="M837"/>
    </row>
    <row r="838" spans="1:13" x14ac:dyDescent="0.25">
      <c r="A838"/>
      <c r="B838"/>
      <c r="C838"/>
      <c r="D838"/>
      <c r="E838"/>
      <c r="F838"/>
      <c r="G838"/>
      <c r="H838"/>
      <c r="I838"/>
      <c r="J838"/>
      <c r="K838"/>
      <c r="L838"/>
      <c r="M838"/>
    </row>
    <row r="839" spans="1:13" x14ac:dyDescent="0.25">
      <c r="A839"/>
      <c r="B839"/>
      <c r="C839"/>
      <c r="D839"/>
      <c r="E839"/>
      <c r="F839"/>
      <c r="G839"/>
      <c r="H839"/>
      <c r="I839"/>
      <c r="J839"/>
      <c r="K839"/>
      <c r="L839"/>
      <c r="M839"/>
    </row>
    <row r="840" spans="1:13" x14ac:dyDescent="0.25">
      <c r="A840"/>
      <c r="B840"/>
      <c r="C840"/>
      <c r="D840"/>
      <c r="E840"/>
      <c r="F840"/>
      <c r="G840"/>
      <c r="H840"/>
      <c r="I840"/>
      <c r="J840"/>
      <c r="K840"/>
      <c r="L840"/>
      <c r="M840"/>
    </row>
    <row r="841" spans="1:13" x14ac:dyDescent="0.25">
      <c r="A841"/>
      <c r="B841"/>
      <c r="C841"/>
      <c r="D841"/>
      <c r="E841"/>
      <c r="F841"/>
      <c r="G841"/>
      <c r="H841"/>
      <c r="I841"/>
      <c r="J841"/>
      <c r="K841"/>
      <c r="L841"/>
      <c r="M841"/>
    </row>
    <row r="842" spans="1:13" x14ac:dyDescent="0.25">
      <c r="A842"/>
      <c r="B842"/>
      <c r="C842"/>
      <c r="D842"/>
      <c r="E842"/>
      <c r="F842"/>
      <c r="G842"/>
      <c r="H842"/>
      <c r="I842"/>
      <c r="J842"/>
      <c r="K842"/>
      <c r="L842"/>
      <c r="M842"/>
    </row>
    <row r="843" spans="1:13" x14ac:dyDescent="0.25">
      <c r="A843"/>
      <c r="B843"/>
      <c r="C843"/>
      <c r="D843"/>
      <c r="E843"/>
      <c r="F843"/>
      <c r="G843"/>
      <c r="H843"/>
      <c r="I843"/>
      <c r="J843"/>
      <c r="K843"/>
      <c r="L843"/>
      <c r="M843"/>
    </row>
    <row r="844" spans="1:13" x14ac:dyDescent="0.25">
      <c r="A844"/>
      <c r="B844"/>
      <c r="C844"/>
      <c r="D844"/>
      <c r="E844"/>
      <c r="F844"/>
      <c r="G844"/>
      <c r="H844"/>
      <c r="I844"/>
      <c r="J844"/>
      <c r="K844"/>
      <c r="L844"/>
      <c r="M844"/>
    </row>
    <row r="845" spans="1:13" x14ac:dyDescent="0.25">
      <c r="A845"/>
      <c r="B845"/>
      <c r="C845"/>
      <c r="D845"/>
      <c r="E845"/>
      <c r="F845"/>
      <c r="G845"/>
      <c r="H845"/>
      <c r="I845"/>
      <c r="J845"/>
      <c r="K845"/>
      <c r="L845"/>
      <c r="M845"/>
    </row>
    <row r="846" spans="1:13" x14ac:dyDescent="0.25">
      <c r="A846"/>
      <c r="B846"/>
      <c r="C846"/>
      <c r="D846"/>
      <c r="E846"/>
      <c r="F846"/>
      <c r="G846"/>
      <c r="H846"/>
      <c r="I846"/>
      <c r="J846"/>
      <c r="K846"/>
      <c r="L846"/>
      <c r="M846"/>
    </row>
    <row r="847" spans="1:13" x14ac:dyDescent="0.25">
      <c r="A847"/>
      <c r="B847"/>
      <c r="C847"/>
      <c r="D847"/>
      <c r="E847"/>
      <c r="F847"/>
      <c r="G847"/>
      <c r="H847"/>
      <c r="I847"/>
      <c r="J847"/>
      <c r="K847"/>
      <c r="L847"/>
      <c r="M847"/>
    </row>
    <row r="848" spans="1:13" x14ac:dyDescent="0.25">
      <c r="A848"/>
      <c r="B848"/>
      <c r="C848"/>
      <c r="D848"/>
      <c r="E848"/>
      <c r="F848"/>
      <c r="G848"/>
      <c r="H848"/>
      <c r="I848"/>
      <c r="J848"/>
      <c r="K848"/>
      <c r="L848"/>
      <c r="M848"/>
    </row>
    <row r="849" spans="1:13" x14ac:dyDescent="0.25">
      <c r="A849"/>
      <c r="B849"/>
      <c r="C849"/>
      <c r="D849"/>
      <c r="E849"/>
      <c r="F849"/>
      <c r="G849"/>
      <c r="H849"/>
      <c r="I849"/>
      <c r="J849"/>
      <c r="K849"/>
      <c r="L849"/>
      <c r="M849"/>
    </row>
    <row r="850" spans="1:13" x14ac:dyDescent="0.25">
      <c r="A850"/>
      <c r="B850"/>
      <c r="C850"/>
      <c r="D850"/>
      <c r="E850"/>
      <c r="F850"/>
      <c r="G850"/>
      <c r="H850"/>
      <c r="I850"/>
      <c r="J850"/>
      <c r="K850"/>
      <c r="L850"/>
      <c r="M850"/>
    </row>
    <row r="851" spans="1:13" x14ac:dyDescent="0.25">
      <c r="A851"/>
      <c r="B851"/>
      <c r="C851"/>
      <c r="D851"/>
      <c r="E851"/>
      <c r="F851"/>
      <c r="G851"/>
      <c r="H851"/>
      <c r="I851"/>
      <c r="J851"/>
      <c r="K851"/>
      <c r="L851"/>
      <c r="M851"/>
    </row>
    <row r="852" spans="1:13" x14ac:dyDescent="0.25">
      <c r="A852"/>
      <c r="B852"/>
      <c r="C852"/>
      <c r="D852"/>
      <c r="E852"/>
      <c r="F852"/>
      <c r="G852"/>
      <c r="H852"/>
      <c r="I852"/>
      <c r="J852"/>
      <c r="K852"/>
      <c r="L852"/>
      <c r="M852"/>
    </row>
    <row r="853" spans="1:13" x14ac:dyDescent="0.25">
      <c r="A853"/>
      <c r="B853"/>
      <c r="C853"/>
      <c r="D853"/>
      <c r="E853"/>
      <c r="F853"/>
      <c r="G853"/>
      <c r="H853"/>
      <c r="I853"/>
      <c r="J853"/>
      <c r="K853"/>
      <c r="L853"/>
      <c r="M853"/>
    </row>
    <row r="854" spans="1:13" x14ac:dyDescent="0.25">
      <c r="A854"/>
      <c r="B854"/>
      <c r="C854"/>
      <c r="D854"/>
      <c r="E854"/>
      <c r="F854"/>
      <c r="G854"/>
      <c r="H854"/>
      <c r="I854"/>
      <c r="J854"/>
      <c r="K854"/>
      <c r="L854"/>
      <c r="M854"/>
    </row>
    <row r="855" spans="1:13" x14ac:dyDescent="0.25">
      <c r="A855"/>
      <c r="B855"/>
      <c r="C855"/>
      <c r="D855"/>
      <c r="E855"/>
      <c r="F855"/>
      <c r="G855"/>
      <c r="H855"/>
      <c r="I855"/>
      <c r="J855"/>
      <c r="K855"/>
      <c r="L855"/>
      <c r="M855"/>
    </row>
    <row r="856" spans="1:13" x14ac:dyDescent="0.25">
      <c r="A856"/>
      <c r="B856"/>
      <c r="C856"/>
      <c r="D856"/>
      <c r="E856"/>
      <c r="F856"/>
      <c r="G856"/>
      <c r="H856"/>
      <c r="I856"/>
      <c r="J856"/>
      <c r="K856"/>
      <c r="L856"/>
      <c r="M856"/>
    </row>
    <row r="857" spans="1:13" x14ac:dyDescent="0.25">
      <c r="A857"/>
      <c r="B857"/>
      <c r="C857"/>
      <c r="D857"/>
      <c r="E857"/>
      <c r="F857"/>
      <c r="G857"/>
      <c r="H857"/>
      <c r="I857"/>
      <c r="J857"/>
      <c r="K857"/>
      <c r="L857"/>
      <c r="M857"/>
    </row>
    <row r="858" spans="1:13" x14ac:dyDescent="0.25">
      <c r="A858"/>
      <c r="B858"/>
      <c r="C858"/>
      <c r="D858"/>
      <c r="E858"/>
      <c r="F858"/>
      <c r="G858"/>
      <c r="H858"/>
      <c r="I858"/>
      <c r="J858"/>
      <c r="K858"/>
      <c r="L858"/>
      <c r="M858"/>
    </row>
    <row r="859" spans="1:13" x14ac:dyDescent="0.25">
      <c r="A859"/>
      <c r="B859"/>
      <c r="C859"/>
      <c r="D859"/>
      <c r="E859"/>
      <c r="F859"/>
      <c r="G859"/>
      <c r="H859"/>
      <c r="I859"/>
      <c r="J859"/>
      <c r="K859"/>
      <c r="L859"/>
      <c r="M859"/>
    </row>
    <row r="860" spans="1:13" x14ac:dyDescent="0.25">
      <c r="A860"/>
      <c r="B860"/>
      <c r="C860"/>
      <c r="D860"/>
      <c r="E860"/>
      <c r="F860"/>
      <c r="G860"/>
      <c r="H860"/>
      <c r="I860"/>
      <c r="J860"/>
      <c r="K860"/>
      <c r="L860"/>
      <c r="M860"/>
    </row>
    <row r="861" spans="1:13" x14ac:dyDescent="0.25">
      <c r="A861"/>
      <c r="B861"/>
      <c r="C861"/>
      <c r="D861"/>
      <c r="E861"/>
      <c r="F861"/>
      <c r="G861"/>
      <c r="H861"/>
      <c r="I861"/>
      <c r="J861"/>
      <c r="K861"/>
      <c r="L861"/>
      <c r="M861"/>
    </row>
    <row r="862" spans="1:13" x14ac:dyDescent="0.25">
      <c r="A862"/>
      <c r="B862"/>
      <c r="C862"/>
      <c r="D862"/>
      <c r="E862"/>
      <c r="F862"/>
      <c r="G862"/>
      <c r="H862"/>
      <c r="I862"/>
      <c r="J862"/>
      <c r="K862"/>
      <c r="L862"/>
      <c r="M862"/>
    </row>
    <row r="863" spans="1:13" x14ac:dyDescent="0.25">
      <c r="A863"/>
      <c r="B863"/>
      <c r="C863"/>
      <c r="D863"/>
      <c r="E863"/>
      <c r="F863"/>
      <c r="G863"/>
      <c r="H863"/>
      <c r="I863"/>
      <c r="J863"/>
      <c r="K863"/>
      <c r="L863"/>
      <c r="M863"/>
    </row>
    <row r="864" spans="1:13" x14ac:dyDescent="0.25">
      <c r="A864"/>
      <c r="B864"/>
      <c r="C864"/>
      <c r="D864"/>
      <c r="E864"/>
      <c r="F864"/>
      <c r="G864"/>
      <c r="H864"/>
      <c r="I864"/>
      <c r="J864"/>
      <c r="K864"/>
      <c r="L864"/>
      <c r="M864"/>
    </row>
    <row r="865" spans="1:13" x14ac:dyDescent="0.25">
      <c r="A865"/>
      <c r="B865"/>
      <c r="C865"/>
      <c r="D865"/>
      <c r="E865"/>
      <c r="F865"/>
      <c r="G865"/>
      <c r="H865"/>
      <c r="I865"/>
      <c r="J865"/>
      <c r="K865"/>
      <c r="L865"/>
      <c r="M865"/>
    </row>
    <row r="866" spans="1:13" x14ac:dyDescent="0.25">
      <c r="A866"/>
      <c r="B866"/>
      <c r="C866"/>
      <c r="D866"/>
      <c r="E866"/>
      <c r="F866"/>
      <c r="G866"/>
      <c r="H866"/>
      <c r="I866"/>
      <c r="J866"/>
      <c r="K866"/>
      <c r="L866"/>
      <c r="M866"/>
    </row>
    <row r="867" spans="1:13" x14ac:dyDescent="0.25">
      <c r="A867"/>
      <c r="B867"/>
      <c r="C867"/>
      <c r="D867"/>
      <c r="E867"/>
      <c r="F867"/>
      <c r="G867"/>
      <c r="H867"/>
      <c r="I867"/>
      <c r="J867"/>
      <c r="K867"/>
      <c r="L867"/>
      <c r="M867"/>
    </row>
    <row r="868" spans="1:13" x14ac:dyDescent="0.25">
      <c r="A868"/>
      <c r="B868"/>
      <c r="C868"/>
      <c r="D868"/>
      <c r="E868"/>
      <c r="F868"/>
      <c r="G868"/>
      <c r="H868"/>
      <c r="I868"/>
      <c r="J868"/>
      <c r="K868"/>
      <c r="L868"/>
      <c r="M868"/>
    </row>
    <row r="869" spans="1:13" x14ac:dyDescent="0.25">
      <c r="A869"/>
      <c r="B869"/>
      <c r="C869"/>
      <c r="D869"/>
      <c r="E869"/>
      <c r="F869"/>
      <c r="G869"/>
      <c r="H869"/>
      <c r="I869"/>
      <c r="J869"/>
      <c r="K869"/>
      <c r="L869"/>
      <c r="M869"/>
    </row>
    <row r="870" spans="1:13" x14ac:dyDescent="0.25">
      <c r="A870"/>
      <c r="B870"/>
      <c r="C870"/>
      <c r="D870"/>
      <c r="E870"/>
      <c r="F870"/>
      <c r="G870"/>
      <c r="H870"/>
      <c r="I870"/>
      <c r="J870"/>
      <c r="K870"/>
      <c r="L870"/>
      <c r="M870"/>
    </row>
    <row r="871" spans="1:13" x14ac:dyDescent="0.25">
      <c r="A871"/>
      <c r="B871"/>
      <c r="C871"/>
      <c r="D871"/>
      <c r="E871"/>
      <c r="F871"/>
      <c r="G871"/>
      <c r="H871"/>
      <c r="I871"/>
      <c r="J871"/>
      <c r="K871"/>
      <c r="L871"/>
      <c r="M871"/>
    </row>
    <row r="872" spans="1:13" x14ac:dyDescent="0.25">
      <c r="A872"/>
      <c r="B872"/>
      <c r="C872"/>
      <c r="D872"/>
      <c r="E872"/>
      <c r="F872"/>
      <c r="G872"/>
      <c r="H872"/>
      <c r="I872"/>
      <c r="J872"/>
      <c r="K872"/>
      <c r="L872"/>
      <c r="M872"/>
    </row>
    <row r="873" spans="1:13" x14ac:dyDescent="0.25">
      <c r="A873"/>
      <c r="B873"/>
      <c r="C873"/>
      <c r="D873"/>
      <c r="E873"/>
      <c r="F873"/>
      <c r="G873"/>
      <c r="H873"/>
      <c r="I873"/>
      <c r="J873"/>
      <c r="K873"/>
      <c r="L873"/>
      <c r="M873"/>
    </row>
    <row r="874" spans="1:13" x14ac:dyDescent="0.25">
      <c r="A874"/>
      <c r="B874"/>
      <c r="C874"/>
      <c r="D874"/>
      <c r="E874"/>
      <c r="F874"/>
      <c r="G874"/>
      <c r="H874"/>
      <c r="I874"/>
      <c r="J874"/>
      <c r="K874"/>
      <c r="L874"/>
      <c r="M874"/>
    </row>
    <row r="875" spans="1:13" x14ac:dyDescent="0.25">
      <c r="A875"/>
      <c r="B875"/>
      <c r="C875"/>
      <c r="D875"/>
      <c r="E875"/>
      <c r="F875"/>
      <c r="G875"/>
      <c r="H875"/>
      <c r="I875"/>
      <c r="J875"/>
      <c r="K875"/>
      <c r="L875"/>
      <c r="M875"/>
    </row>
    <row r="876" spans="1:13" x14ac:dyDescent="0.25">
      <c r="A876"/>
      <c r="B876"/>
      <c r="C876"/>
      <c r="D876"/>
      <c r="E876"/>
      <c r="F876"/>
      <c r="G876"/>
      <c r="H876"/>
      <c r="I876"/>
      <c r="J876"/>
      <c r="K876"/>
      <c r="L876"/>
      <c r="M876"/>
    </row>
    <row r="877" spans="1:13" x14ac:dyDescent="0.25">
      <c r="A877"/>
      <c r="B877"/>
      <c r="C877"/>
      <c r="D877"/>
      <c r="E877"/>
      <c r="F877"/>
      <c r="G877"/>
      <c r="H877"/>
      <c r="I877"/>
      <c r="J877"/>
      <c r="K877"/>
      <c r="L877"/>
      <c r="M877"/>
    </row>
    <row r="878" spans="1:13" x14ac:dyDescent="0.25">
      <c r="A878"/>
      <c r="B878"/>
      <c r="C878"/>
      <c r="D878"/>
      <c r="E878"/>
      <c r="F878"/>
      <c r="G878"/>
      <c r="H878"/>
      <c r="I878"/>
      <c r="J878"/>
      <c r="K878"/>
      <c r="L878"/>
      <c r="M878"/>
    </row>
    <row r="879" spans="1:13" x14ac:dyDescent="0.25">
      <c r="A879"/>
      <c r="B879"/>
      <c r="C879"/>
      <c r="D879"/>
      <c r="E879"/>
      <c r="F879"/>
      <c r="G879"/>
      <c r="H879"/>
      <c r="I879"/>
      <c r="J879"/>
      <c r="K879"/>
      <c r="L879"/>
      <c r="M879"/>
    </row>
    <row r="880" spans="1:13" x14ac:dyDescent="0.25">
      <c r="A880"/>
      <c r="B880"/>
      <c r="C880"/>
      <c r="D880"/>
      <c r="E880"/>
      <c r="F880"/>
      <c r="G880"/>
      <c r="H880"/>
      <c r="I880"/>
      <c r="J880"/>
      <c r="K880"/>
      <c r="L880"/>
      <c r="M880"/>
    </row>
    <row r="881" spans="1:13" x14ac:dyDescent="0.25">
      <c r="A881"/>
      <c r="B881"/>
      <c r="C881"/>
      <c r="D881"/>
      <c r="E881"/>
      <c r="F881"/>
      <c r="G881"/>
      <c r="H881"/>
      <c r="I881"/>
      <c r="J881"/>
      <c r="K881"/>
      <c r="L881"/>
      <c r="M881"/>
    </row>
    <row r="882" spans="1:13" x14ac:dyDescent="0.25">
      <c r="A882"/>
      <c r="B882"/>
      <c r="C882"/>
      <c r="D882"/>
      <c r="E882"/>
      <c r="F882"/>
      <c r="G882"/>
      <c r="H882"/>
      <c r="I882"/>
      <c r="J882"/>
      <c r="K882"/>
      <c r="L882"/>
      <c r="M882"/>
    </row>
    <row r="883" spans="1:13" x14ac:dyDescent="0.25">
      <c r="A883"/>
      <c r="B883"/>
      <c r="C883"/>
      <c r="D883"/>
      <c r="E883"/>
      <c r="F883"/>
      <c r="G883"/>
      <c r="H883"/>
      <c r="I883"/>
      <c r="J883"/>
      <c r="K883"/>
      <c r="L883"/>
      <c r="M883"/>
    </row>
    <row r="884" spans="1:13" x14ac:dyDescent="0.25">
      <c r="A884"/>
      <c r="B884"/>
      <c r="C884"/>
      <c r="D884"/>
      <c r="E884"/>
      <c r="F884"/>
      <c r="G884"/>
      <c r="H884"/>
      <c r="I884"/>
      <c r="J884"/>
      <c r="K884"/>
      <c r="L884"/>
      <c r="M884"/>
    </row>
    <row r="885" spans="1:13" x14ac:dyDescent="0.25">
      <c r="A885"/>
      <c r="B885"/>
      <c r="C885"/>
      <c r="D885"/>
      <c r="E885"/>
      <c r="F885"/>
      <c r="G885"/>
      <c r="H885"/>
      <c r="I885"/>
      <c r="J885"/>
      <c r="K885"/>
      <c r="L885"/>
      <c r="M885"/>
    </row>
    <row r="886" spans="1:13" x14ac:dyDescent="0.25">
      <c r="A886"/>
      <c r="B886"/>
      <c r="C886"/>
      <c r="D886"/>
      <c r="E886"/>
      <c r="F886"/>
      <c r="G886"/>
      <c r="H886"/>
      <c r="I886"/>
      <c r="J886"/>
      <c r="K886"/>
      <c r="L886"/>
      <c r="M886"/>
    </row>
    <row r="887" spans="1:13" x14ac:dyDescent="0.25">
      <c r="A887"/>
      <c r="B887"/>
      <c r="C887"/>
      <c r="D887"/>
      <c r="E887"/>
      <c r="F887"/>
      <c r="G887"/>
      <c r="H887"/>
      <c r="I887"/>
      <c r="J887"/>
      <c r="K887"/>
      <c r="L887"/>
      <c r="M887"/>
    </row>
    <row r="888" spans="1:13" x14ac:dyDescent="0.25">
      <c r="A888"/>
      <c r="B888"/>
      <c r="C888"/>
      <c r="D888"/>
      <c r="E888"/>
      <c r="F888"/>
      <c r="G888"/>
      <c r="H888"/>
      <c r="I888"/>
      <c r="J888"/>
      <c r="K888"/>
      <c r="L888"/>
      <c r="M888"/>
    </row>
    <row r="889" spans="1:13" x14ac:dyDescent="0.25">
      <c r="A889"/>
      <c r="B889"/>
      <c r="C889"/>
      <c r="D889"/>
      <c r="E889"/>
      <c r="F889"/>
      <c r="G889"/>
      <c r="H889"/>
      <c r="I889"/>
      <c r="J889"/>
      <c r="K889"/>
      <c r="L889"/>
      <c r="M889"/>
    </row>
    <row r="890" spans="1:13" x14ac:dyDescent="0.25">
      <c r="A890"/>
      <c r="B890"/>
      <c r="C890"/>
      <c r="D890"/>
      <c r="E890"/>
      <c r="F890"/>
      <c r="G890"/>
      <c r="H890"/>
      <c r="I890"/>
      <c r="J890"/>
      <c r="K890"/>
      <c r="L890"/>
      <c r="M890"/>
    </row>
    <row r="891" spans="1:13" x14ac:dyDescent="0.25">
      <c r="A891"/>
      <c r="B891"/>
      <c r="C891"/>
      <c r="D891"/>
      <c r="E891"/>
      <c r="F891"/>
      <c r="G891"/>
      <c r="H891"/>
      <c r="I891"/>
      <c r="J891"/>
      <c r="K891"/>
      <c r="L891"/>
      <c r="M891"/>
    </row>
    <row r="892" spans="1:13" x14ac:dyDescent="0.25">
      <c r="A892"/>
      <c r="B892"/>
      <c r="C892"/>
      <c r="D892"/>
      <c r="E892"/>
      <c r="F892"/>
      <c r="G892"/>
      <c r="H892"/>
      <c r="I892"/>
      <c r="J892"/>
      <c r="K892"/>
      <c r="L892"/>
      <c r="M892"/>
    </row>
    <row r="893" spans="1:13" x14ac:dyDescent="0.25">
      <c r="A893"/>
      <c r="B893"/>
      <c r="C893"/>
      <c r="D893"/>
      <c r="E893"/>
      <c r="F893"/>
      <c r="G893"/>
      <c r="H893"/>
      <c r="I893"/>
      <c r="J893"/>
      <c r="K893"/>
      <c r="L893"/>
      <c r="M893"/>
    </row>
    <row r="894" spans="1:13" x14ac:dyDescent="0.25">
      <c r="A894"/>
      <c r="B894"/>
      <c r="C894"/>
      <c r="D894"/>
      <c r="E894"/>
      <c r="F894"/>
      <c r="G894"/>
      <c r="H894"/>
      <c r="I894"/>
      <c r="J894"/>
      <c r="K894"/>
      <c r="L894"/>
      <c r="M894"/>
    </row>
    <row r="895" spans="1:13" x14ac:dyDescent="0.25">
      <c r="A895"/>
      <c r="B895"/>
      <c r="C895"/>
      <c r="D895"/>
      <c r="E895"/>
      <c r="F895"/>
      <c r="G895"/>
      <c r="H895"/>
      <c r="I895"/>
      <c r="J895"/>
      <c r="K895"/>
      <c r="L895"/>
      <c r="M895"/>
    </row>
    <row r="896" spans="1:13" x14ac:dyDescent="0.25">
      <c r="A896"/>
      <c r="B896"/>
      <c r="C896"/>
      <c r="D896"/>
      <c r="E896"/>
      <c r="F896"/>
      <c r="G896"/>
      <c r="H896"/>
      <c r="I896"/>
      <c r="J896"/>
      <c r="K896"/>
      <c r="L896"/>
      <c r="M896"/>
    </row>
    <row r="897" spans="1:13" x14ac:dyDescent="0.25">
      <c r="A897"/>
      <c r="B897"/>
      <c r="C897"/>
      <c r="D897"/>
      <c r="E897"/>
      <c r="F897"/>
      <c r="G897"/>
      <c r="H897"/>
      <c r="I897"/>
      <c r="J897"/>
      <c r="K897"/>
      <c r="L897"/>
      <c r="M897"/>
    </row>
    <row r="898" spans="1:13" x14ac:dyDescent="0.25">
      <c r="A898"/>
      <c r="B898"/>
      <c r="C898"/>
      <c r="D898"/>
      <c r="E898"/>
      <c r="F898"/>
      <c r="G898"/>
      <c r="H898"/>
      <c r="I898"/>
      <c r="J898"/>
      <c r="K898"/>
      <c r="L898"/>
      <c r="M898"/>
    </row>
    <row r="899" spans="1:13" x14ac:dyDescent="0.25">
      <c r="A899"/>
      <c r="B899"/>
      <c r="C899"/>
      <c r="D899"/>
      <c r="E899"/>
      <c r="F899"/>
      <c r="G899"/>
      <c r="H899"/>
      <c r="I899"/>
      <c r="J899"/>
      <c r="K899"/>
      <c r="L899"/>
      <c r="M899"/>
    </row>
    <row r="900" spans="1:13" x14ac:dyDescent="0.25">
      <c r="A900"/>
      <c r="B900"/>
      <c r="C900"/>
      <c r="D900"/>
      <c r="E900"/>
      <c r="F900"/>
      <c r="G900"/>
      <c r="H900"/>
      <c r="I900"/>
      <c r="J900"/>
      <c r="K900"/>
      <c r="L900"/>
      <c r="M900"/>
    </row>
    <row r="901" spans="1:13" x14ac:dyDescent="0.25">
      <c r="A901"/>
      <c r="B901"/>
      <c r="C901"/>
      <c r="D901"/>
      <c r="E901"/>
      <c r="F901"/>
      <c r="G901"/>
      <c r="H901"/>
      <c r="I901"/>
      <c r="J901"/>
      <c r="K901"/>
      <c r="L901"/>
      <c r="M901"/>
    </row>
    <row r="902" spans="1:13" x14ac:dyDescent="0.25">
      <c r="A902"/>
      <c r="B902"/>
      <c r="C902"/>
      <c r="D902"/>
      <c r="E902"/>
      <c r="F902"/>
      <c r="G902"/>
      <c r="H902"/>
      <c r="I902"/>
      <c r="J902"/>
      <c r="K902"/>
      <c r="L902"/>
      <c r="M902"/>
    </row>
    <row r="903" spans="1:13" x14ac:dyDescent="0.25">
      <c r="A903"/>
      <c r="B903"/>
      <c r="C903"/>
      <c r="D903"/>
      <c r="E903"/>
      <c r="F903"/>
      <c r="G903"/>
      <c r="H903"/>
      <c r="I903"/>
      <c r="J903"/>
      <c r="K903"/>
      <c r="L903"/>
      <c r="M903"/>
    </row>
    <row r="904" spans="1:13" x14ac:dyDescent="0.25">
      <c r="A904"/>
      <c r="B904"/>
      <c r="C904"/>
      <c r="D904"/>
      <c r="E904"/>
      <c r="F904"/>
      <c r="G904"/>
      <c r="H904"/>
      <c r="I904"/>
      <c r="J904"/>
      <c r="K904"/>
      <c r="L904"/>
      <c r="M904"/>
    </row>
    <row r="905" spans="1:13" x14ac:dyDescent="0.25">
      <c r="A905"/>
      <c r="B905"/>
      <c r="C905"/>
      <c r="D905"/>
      <c r="E905"/>
      <c r="F905"/>
      <c r="G905"/>
      <c r="H905"/>
      <c r="I905"/>
      <c r="J905"/>
      <c r="K905"/>
      <c r="L905"/>
      <c r="M905"/>
    </row>
    <row r="906" spans="1:13" x14ac:dyDescent="0.25">
      <c r="A906"/>
      <c r="B906"/>
      <c r="C906"/>
      <c r="D906"/>
      <c r="E906"/>
      <c r="F906"/>
      <c r="G906"/>
      <c r="H906"/>
      <c r="I906"/>
      <c r="J906"/>
      <c r="K906"/>
      <c r="L906"/>
      <c r="M906"/>
    </row>
    <row r="907" spans="1:13" x14ac:dyDescent="0.25">
      <c r="A907"/>
      <c r="B907"/>
      <c r="C907"/>
      <c r="D907"/>
      <c r="E907"/>
      <c r="F907"/>
      <c r="G907"/>
      <c r="H907"/>
      <c r="I907"/>
      <c r="J907"/>
      <c r="K907"/>
      <c r="L907"/>
      <c r="M907"/>
    </row>
    <row r="908" spans="1:13" x14ac:dyDescent="0.25">
      <c r="A908"/>
      <c r="B908"/>
      <c r="C908"/>
      <c r="D908"/>
      <c r="E908"/>
      <c r="F908"/>
      <c r="G908"/>
      <c r="H908"/>
      <c r="I908"/>
      <c r="J908"/>
      <c r="K908"/>
      <c r="L908"/>
      <c r="M908"/>
    </row>
    <row r="909" spans="1:13" x14ac:dyDescent="0.25">
      <c r="A909"/>
      <c r="B909"/>
      <c r="C909"/>
      <c r="D909"/>
      <c r="E909"/>
      <c r="F909"/>
      <c r="G909"/>
      <c r="H909"/>
      <c r="I909"/>
      <c r="J909"/>
      <c r="K909"/>
      <c r="L909"/>
      <c r="M909"/>
    </row>
    <row r="910" spans="1:13" x14ac:dyDescent="0.25">
      <c r="A910"/>
      <c r="B910"/>
      <c r="C910"/>
      <c r="D910"/>
      <c r="E910"/>
      <c r="F910"/>
      <c r="G910"/>
      <c r="H910"/>
      <c r="I910"/>
      <c r="J910"/>
      <c r="K910"/>
      <c r="L910"/>
      <c r="M910"/>
    </row>
    <row r="911" spans="1:13" x14ac:dyDescent="0.25">
      <c r="A911"/>
      <c r="B911"/>
      <c r="C911"/>
      <c r="D911"/>
      <c r="E911"/>
      <c r="F911"/>
      <c r="G911"/>
      <c r="H911"/>
      <c r="I911"/>
      <c r="J911"/>
      <c r="K911"/>
      <c r="L911"/>
      <c r="M911"/>
    </row>
    <row r="912" spans="1:13" x14ac:dyDescent="0.25">
      <c r="A912"/>
      <c r="B912"/>
      <c r="C912"/>
      <c r="D912"/>
      <c r="E912"/>
      <c r="F912"/>
      <c r="G912"/>
      <c r="H912"/>
      <c r="I912"/>
      <c r="J912"/>
      <c r="K912"/>
      <c r="L912"/>
      <c r="M912"/>
    </row>
    <row r="913" spans="1:13" x14ac:dyDescent="0.25">
      <c r="A913"/>
      <c r="B913"/>
      <c r="C913"/>
      <c r="D913"/>
      <c r="E913"/>
      <c r="F913"/>
      <c r="G913"/>
      <c r="H913"/>
      <c r="I913"/>
      <c r="J913"/>
      <c r="K913"/>
      <c r="L913"/>
      <c r="M913"/>
    </row>
    <row r="914" spans="1:13" x14ac:dyDescent="0.25">
      <c r="A914"/>
      <c r="B914"/>
      <c r="C914"/>
      <c r="D914"/>
      <c r="E914"/>
      <c r="F914"/>
      <c r="G914"/>
      <c r="H914"/>
      <c r="I914"/>
      <c r="J914"/>
      <c r="K914"/>
      <c r="L914"/>
      <c r="M914"/>
    </row>
    <row r="915" spans="1:13" x14ac:dyDescent="0.25">
      <c r="A915"/>
      <c r="B915"/>
      <c r="C915"/>
      <c r="D915"/>
      <c r="E915"/>
      <c r="F915"/>
      <c r="G915"/>
      <c r="H915"/>
      <c r="I915"/>
      <c r="J915"/>
      <c r="K915"/>
      <c r="L915"/>
      <c r="M915"/>
    </row>
    <row r="916" spans="1:13" x14ac:dyDescent="0.25">
      <c r="A916"/>
      <c r="B916"/>
      <c r="C916"/>
      <c r="D916"/>
      <c r="E916"/>
      <c r="F916"/>
      <c r="G916"/>
      <c r="H916"/>
      <c r="I916"/>
      <c r="J916"/>
      <c r="K916"/>
      <c r="L916"/>
      <c r="M916"/>
    </row>
    <row r="917" spans="1:13" x14ac:dyDescent="0.25">
      <c r="A917"/>
      <c r="B917"/>
      <c r="C917"/>
      <c r="D917"/>
      <c r="E917"/>
      <c r="F917"/>
      <c r="G917"/>
      <c r="H917"/>
      <c r="I917"/>
      <c r="J917"/>
      <c r="K917"/>
      <c r="L917"/>
      <c r="M917"/>
    </row>
    <row r="918" spans="1:13" x14ac:dyDescent="0.25">
      <c r="A918"/>
      <c r="B918"/>
      <c r="C918"/>
      <c r="D918"/>
      <c r="E918"/>
      <c r="F918"/>
      <c r="G918"/>
      <c r="H918"/>
      <c r="I918"/>
      <c r="J918"/>
      <c r="K918"/>
      <c r="L918"/>
      <c r="M918"/>
    </row>
    <row r="919" spans="1:13" x14ac:dyDescent="0.25">
      <c r="A919"/>
      <c r="B919"/>
      <c r="C919"/>
      <c r="D919"/>
      <c r="E919"/>
      <c r="F919"/>
      <c r="G919"/>
      <c r="H919"/>
      <c r="I919"/>
      <c r="J919"/>
      <c r="K919"/>
      <c r="L919"/>
      <c r="M919"/>
    </row>
    <row r="920" spans="1:13" x14ac:dyDescent="0.25">
      <c r="A920"/>
      <c r="B920"/>
      <c r="C920"/>
      <c r="D920"/>
      <c r="E920"/>
      <c r="F920"/>
      <c r="G920"/>
      <c r="H920"/>
      <c r="I920"/>
      <c r="J920"/>
      <c r="K920"/>
      <c r="L920"/>
      <c r="M920"/>
    </row>
    <row r="921" spans="1:13" x14ac:dyDescent="0.25">
      <c r="A921"/>
      <c r="B921"/>
      <c r="C921"/>
      <c r="D921"/>
      <c r="E921"/>
      <c r="F921"/>
      <c r="G921"/>
      <c r="H921"/>
      <c r="I921"/>
      <c r="J921"/>
      <c r="K921"/>
      <c r="L921"/>
      <c r="M921"/>
    </row>
    <row r="922" spans="1:13" x14ac:dyDescent="0.25">
      <c r="A922"/>
      <c r="B922"/>
      <c r="C922"/>
      <c r="D922"/>
      <c r="E922"/>
      <c r="F922"/>
      <c r="G922"/>
      <c r="H922"/>
      <c r="I922"/>
      <c r="J922"/>
      <c r="K922"/>
      <c r="L922"/>
      <c r="M922"/>
    </row>
    <row r="923" spans="1:13" x14ac:dyDescent="0.25">
      <c r="A923"/>
      <c r="B923"/>
      <c r="C923"/>
      <c r="D923"/>
      <c r="E923"/>
      <c r="F923"/>
      <c r="G923"/>
      <c r="H923"/>
      <c r="I923"/>
      <c r="J923"/>
      <c r="K923"/>
      <c r="L923"/>
      <c r="M923"/>
    </row>
    <row r="924" spans="1:13" x14ac:dyDescent="0.25">
      <c r="A924"/>
      <c r="B924"/>
      <c r="C924"/>
      <c r="D924"/>
      <c r="E924"/>
      <c r="F924"/>
      <c r="G924"/>
      <c r="H924"/>
      <c r="I924"/>
      <c r="J924"/>
      <c r="K924"/>
      <c r="L924"/>
      <c r="M924"/>
    </row>
    <row r="925" spans="1:13" x14ac:dyDescent="0.25">
      <c r="A925"/>
      <c r="B925"/>
      <c r="C925"/>
      <c r="D925"/>
      <c r="E925"/>
      <c r="F925"/>
      <c r="G925"/>
      <c r="H925"/>
      <c r="I925"/>
      <c r="J925"/>
      <c r="K925"/>
      <c r="L925"/>
      <c r="M925"/>
    </row>
    <row r="926" spans="1:13" x14ac:dyDescent="0.25">
      <c r="A926"/>
      <c r="B926"/>
      <c r="C926"/>
      <c r="D926"/>
      <c r="E926"/>
      <c r="F926"/>
      <c r="G926"/>
      <c r="H926"/>
      <c r="I926"/>
      <c r="J926"/>
      <c r="K926"/>
      <c r="L926"/>
      <c r="M926"/>
    </row>
    <row r="927" spans="1:13" x14ac:dyDescent="0.25">
      <c r="A927"/>
      <c r="B927"/>
      <c r="C927"/>
      <c r="D927"/>
      <c r="E927"/>
      <c r="F927"/>
      <c r="G927"/>
      <c r="H927"/>
      <c r="I927"/>
      <c r="J927"/>
      <c r="K927"/>
      <c r="L927"/>
      <c r="M927"/>
    </row>
    <row r="928" spans="1:13" x14ac:dyDescent="0.25">
      <c r="A928"/>
      <c r="B928"/>
      <c r="C928"/>
      <c r="D928"/>
      <c r="E928"/>
      <c r="F928"/>
      <c r="G928"/>
      <c r="H928"/>
      <c r="I928"/>
      <c r="J928"/>
      <c r="K928"/>
      <c r="L928"/>
      <c r="M928"/>
    </row>
    <row r="929" spans="1:13" x14ac:dyDescent="0.25">
      <c r="A929"/>
      <c r="B929"/>
      <c r="C929"/>
      <c r="D929"/>
      <c r="E929"/>
      <c r="F929"/>
      <c r="G929"/>
      <c r="H929"/>
      <c r="I929"/>
      <c r="J929"/>
      <c r="K929"/>
      <c r="L929"/>
      <c r="M929"/>
    </row>
    <row r="930" spans="1:13" x14ac:dyDescent="0.25">
      <c r="A930"/>
      <c r="B930"/>
      <c r="C930"/>
      <c r="D930"/>
      <c r="E930"/>
      <c r="F930"/>
      <c r="G930"/>
      <c r="H930"/>
      <c r="I930"/>
      <c r="J930"/>
      <c r="K930"/>
      <c r="L930"/>
      <c r="M930"/>
    </row>
    <row r="931" spans="1:13" x14ac:dyDescent="0.25">
      <c r="A931"/>
      <c r="B931"/>
      <c r="C931"/>
      <c r="D931"/>
      <c r="E931"/>
      <c r="F931"/>
      <c r="G931"/>
      <c r="H931"/>
      <c r="I931"/>
      <c r="J931"/>
      <c r="K931"/>
      <c r="L931"/>
      <c r="M931"/>
    </row>
    <row r="932" spans="1:13" x14ac:dyDescent="0.25">
      <c r="A932"/>
      <c r="B932"/>
      <c r="C932"/>
      <c r="D932"/>
      <c r="E932"/>
      <c r="F932"/>
      <c r="G932"/>
      <c r="H932"/>
      <c r="I932"/>
      <c r="J932"/>
      <c r="K932"/>
      <c r="L932"/>
      <c r="M932"/>
    </row>
    <row r="933" spans="1:13" x14ac:dyDescent="0.25">
      <c r="A933"/>
      <c r="B933"/>
      <c r="C933"/>
      <c r="D933"/>
      <c r="E933"/>
      <c r="F933"/>
      <c r="G933"/>
      <c r="H933"/>
      <c r="I933"/>
      <c r="J933"/>
      <c r="K933"/>
      <c r="L933"/>
      <c r="M933"/>
    </row>
    <row r="934" spans="1:13" x14ac:dyDescent="0.25">
      <c r="A934"/>
      <c r="B934"/>
      <c r="C934"/>
      <c r="D934"/>
      <c r="E934"/>
      <c r="F934"/>
      <c r="G934"/>
      <c r="H934"/>
      <c r="I934"/>
      <c r="J934"/>
      <c r="K934"/>
      <c r="L934"/>
      <c r="M934"/>
    </row>
    <row r="935" spans="1:13" x14ac:dyDescent="0.25">
      <c r="A935"/>
      <c r="B935"/>
      <c r="C935"/>
      <c r="D935"/>
      <c r="E935"/>
      <c r="F935"/>
      <c r="G935"/>
      <c r="H935"/>
      <c r="I935"/>
      <c r="J935"/>
      <c r="K935"/>
      <c r="L935"/>
      <c r="M935"/>
    </row>
    <row r="936" spans="1:13" x14ac:dyDescent="0.25">
      <c r="A936"/>
      <c r="B936"/>
      <c r="C936"/>
      <c r="D936"/>
      <c r="E936"/>
      <c r="F936"/>
      <c r="G936"/>
      <c r="H936"/>
      <c r="I936"/>
      <c r="J936"/>
      <c r="K936"/>
      <c r="L936"/>
      <c r="M936"/>
    </row>
    <row r="937" spans="1:13" x14ac:dyDescent="0.25">
      <c r="A937"/>
      <c r="B937"/>
      <c r="C937"/>
      <c r="D937"/>
      <c r="E937"/>
      <c r="F937"/>
      <c r="G937"/>
      <c r="H937"/>
      <c r="I937"/>
      <c r="J937"/>
      <c r="K937"/>
      <c r="L937"/>
      <c r="M937"/>
    </row>
    <row r="938" spans="1:13" x14ac:dyDescent="0.25">
      <c r="A938"/>
      <c r="B938"/>
      <c r="C938"/>
      <c r="D938"/>
      <c r="E938"/>
      <c r="F938"/>
      <c r="G938"/>
      <c r="H938"/>
      <c r="I938"/>
      <c r="J938"/>
      <c r="K938"/>
      <c r="L938"/>
      <c r="M938"/>
    </row>
    <row r="939" spans="1:13" x14ac:dyDescent="0.25">
      <c r="A939"/>
      <c r="B939"/>
      <c r="C939"/>
      <c r="D939"/>
      <c r="E939"/>
      <c r="F939"/>
      <c r="G939"/>
      <c r="H939"/>
      <c r="I939"/>
      <c r="J939"/>
      <c r="K939"/>
      <c r="L939"/>
      <c r="M939"/>
    </row>
    <row r="940" spans="1:13" x14ac:dyDescent="0.25">
      <c r="A940"/>
      <c r="B940"/>
      <c r="C940"/>
      <c r="D940"/>
      <c r="E940"/>
      <c r="F940"/>
      <c r="G940"/>
      <c r="H940"/>
      <c r="I940"/>
      <c r="J940"/>
      <c r="K940"/>
      <c r="L940"/>
      <c r="M940"/>
    </row>
    <row r="941" spans="1:13" x14ac:dyDescent="0.25">
      <c r="A941"/>
      <c r="B941"/>
      <c r="C941"/>
      <c r="D941"/>
      <c r="E941"/>
      <c r="F941"/>
      <c r="G941"/>
      <c r="H941"/>
      <c r="I941"/>
      <c r="J941"/>
      <c r="K941"/>
      <c r="L941"/>
      <c r="M941"/>
    </row>
    <row r="942" spans="1:13" x14ac:dyDescent="0.25">
      <c r="A942"/>
      <c r="B942"/>
      <c r="C942"/>
      <c r="D942"/>
      <c r="E942"/>
      <c r="F942"/>
      <c r="G942"/>
      <c r="H942"/>
      <c r="I942"/>
      <c r="J942"/>
      <c r="K942"/>
      <c r="L942"/>
      <c r="M942"/>
    </row>
    <row r="943" spans="1:13" x14ac:dyDescent="0.25">
      <c r="A943"/>
      <c r="B943"/>
      <c r="C943"/>
      <c r="D943"/>
      <c r="E943"/>
      <c r="F943"/>
      <c r="G943"/>
      <c r="H943"/>
      <c r="I943"/>
      <c r="J943"/>
      <c r="K943"/>
      <c r="L943"/>
      <c r="M943"/>
    </row>
    <row r="944" spans="1:13" x14ac:dyDescent="0.25">
      <c r="A944"/>
      <c r="B944"/>
      <c r="C944"/>
      <c r="D944"/>
      <c r="E944"/>
      <c r="F944"/>
      <c r="G944"/>
      <c r="H944"/>
      <c r="I944"/>
      <c r="J944"/>
      <c r="K944"/>
      <c r="L944"/>
      <c r="M944"/>
    </row>
    <row r="945" spans="1:13" x14ac:dyDescent="0.25">
      <c r="A945"/>
      <c r="B945"/>
      <c r="C945"/>
      <c r="D945"/>
      <c r="E945"/>
      <c r="F945"/>
      <c r="G945"/>
      <c r="H945"/>
      <c r="I945"/>
      <c r="J945"/>
      <c r="K945"/>
      <c r="L945"/>
      <c r="M945"/>
    </row>
    <row r="946" spans="1:13" x14ac:dyDescent="0.25">
      <c r="A946"/>
      <c r="B946"/>
      <c r="C946"/>
      <c r="D946"/>
      <c r="E946"/>
      <c r="F946"/>
      <c r="G946"/>
      <c r="H946"/>
      <c r="I946"/>
      <c r="J946"/>
      <c r="K946"/>
      <c r="L946"/>
      <c r="M946"/>
    </row>
    <row r="947" spans="1:13" x14ac:dyDescent="0.25">
      <c r="A947"/>
      <c r="B947"/>
      <c r="C947"/>
      <c r="D947"/>
      <c r="E947"/>
      <c r="F947"/>
      <c r="G947"/>
      <c r="H947"/>
      <c r="I947"/>
      <c r="J947"/>
      <c r="K947"/>
      <c r="L947"/>
      <c r="M947"/>
    </row>
    <row r="948" spans="1:13" x14ac:dyDescent="0.25">
      <c r="A948"/>
      <c r="B948"/>
      <c r="C948"/>
      <c r="D948"/>
      <c r="E948"/>
      <c r="F948"/>
      <c r="G948"/>
      <c r="H948"/>
      <c r="I948"/>
      <c r="J948"/>
      <c r="K948"/>
      <c r="L948"/>
      <c r="M948"/>
    </row>
    <row r="949" spans="1:13" x14ac:dyDescent="0.25">
      <c r="A949"/>
      <c r="B949"/>
      <c r="C949"/>
      <c r="D949"/>
      <c r="E949"/>
      <c r="F949"/>
      <c r="G949"/>
      <c r="H949"/>
      <c r="I949"/>
      <c r="J949"/>
      <c r="K949"/>
      <c r="L949"/>
      <c r="M949"/>
    </row>
    <row r="950" spans="1:13" x14ac:dyDescent="0.25">
      <c r="A950"/>
      <c r="B950"/>
      <c r="C950"/>
      <c r="D950"/>
      <c r="E950"/>
      <c r="F950"/>
      <c r="G950"/>
      <c r="H950"/>
      <c r="I950"/>
      <c r="J950"/>
      <c r="K950"/>
      <c r="L950"/>
      <c r="M950"/>
    </row>
    <row r="951" spans="1:13" x14ac:dyDescent="0.25">
      <c r="A951"/>
      <c r="B951"/>
      <c r="C951"/>
      <c r="D951"/>
      <c r="E951"/>
      <c r="F951"/>
      <c r="G951"/>
      <c r="H951"/>
      <c r="I951"/>
      <c r="J951"/>
      <c r="K951"/>
      <c r="L951"/>
      <c r="M951"/>
    </row>
    <row r="952" spans="1:13" x14ac:dyDescent="0.25">
      <c r="A952"/>
      <c r="B952"/>
      <c r="C952"/>
      <c r="D952"/>
      <c r="E952"/>
      <c r="F952"/>
      <c r="G952"/>
      <c r="H952"/>
      <c r="I952"/>
      <c r="J952"/>
      <c r="K952"/>
      <c r="L952"/>
      <c r="M952"/>
    </row>
    <row r="953" spans="1:13" x14ac:dyDescent="0.25">
      <c r="A953"/>
      <c r="B953"/>
      <c r="C953"/>
      <c r="D953"/>
      <c r="E953"/>
      <c r="F953"/>
      <c r="G953"/>
      <c r="H953"/>
      <c r="I953"/>
      <c r="J953"/>
      <c r="K953"/>
      <c r="L953"/>
      <c r="M953"/>
    </row>
    <row r="954" spans="1:13" x14ac:dyDescent="0.25">
      <c r="A954"/>
      <c r="B954"/>
      <c r="C954"/>
      <c r="D954"/>
      <c r="E954"/>
      <c r="F954"/>
      <c r="G954"/>
      <c r="H954"/>
      <c r="I954"/>
      <c r="J954"/>
      <c r="K954"/>
      <c r="L954"/>
      <c r="M954"/>
    </row>
    <row r="955" spans="1:13" x14ac:dyDescent="0.25">
      <c r="A955"/>
      <c r="B955"/>
      <c r="C955"/>
      <c r="D955"/>
      <c r="E955"/>
      <c r="F955"/>
      <c r="G955"/>
      <c r="H955"/>
      <c r="I955"/>
      <c r="J955"/>
      <c r="K955"/>
      <c r="L955"/>
      <c r="M955"/>
    </row>
    <row r="956" spans="1:13" x14ac:dyDescent="0.25">
      <c r="A956"/>
      <c r="B956"/>
      <c r="C956"/>
      <c r="D956"/>
      <c r="E956"/>
      <c r="F956"/>
      <c r="G956"/>
      <c r="H956"/>
      <c r="I956"/>
      <c r="J956"/>
      <c r="K956"/>
      <c r="L956"/>
      <c r="M956"/>
    </row>
    <row r="957" spans="1:13" x14ac:dyDescent="0.25">
      <c r="A957"/>
      <c r="B957"/>
      <c r="C957"/>
      <c r="D957"/>
      <c r="E957"/>
      <c r="F957"/>
      <c r="G957"/>
      <c r="H957"/>
      <c r="I957"/>
      <c r="J957"/>
      <c r="K957"/>
      <c r="L957"/>
      <c r="M957"/>
    </row>
    <row r="958" spans="1:13" x14ac:dyDescent="0.25">
      <c r="A958"/>
      <c r="B958"/>
      <c r="C958"/>
      <c r="D958"/>
      <c r="E958"/>
      <c r="F958"/>
      <c r="G958"/>
      <c r="H958"/>
      <c r="I958"/>
      <c r="J958"/>
      <c r="K958"/>
      <c r="L958"/>
      <c r="M958"/>
    </row>
    <row r="959" spans="1:13" x14ac:dyDescent="0.25">
      <c r="A959"/>
      <c r="B959"/>
      <c r="C959"/>
      <c r="D959"/>
      <c r="E959"/>
      <c r="F959"/>
      <c r="G959"/>
      <c r="H959"/>
      <c r="I959"/>
      <c r="J959"/>
      <c r="K959"/>
      <c r="L959"/>
      <c r="M959"/>
    </row>
    <row r="960" spans="1:13" x14ac:dyDescent="0.25">
      <c r="A960"/>
      <c r="B960"/>
      <c r="C960"/>
      <c r="D960"/>
      <c r="E960"/>
      <c r="F960"/>
      <c r="G960"/>
      <c r="H960"/>
      <c r="I960"/>
      <c r="J960"/>
      <c r="K960"/>
      <c r="L960"/>
      <c r="M960"/>
    </row>
    <row r="961" spans="1:13" x14ac:dyDescent="0.25">
      <c r="A961"/>
      <c r="B961"/>
      <c r="C961"/>
      <c r="D961"/>
      <c r="E961"/>
      <c r="F961"/>
      <c r="G961"/>
      <c r="H961"/>
      <c r="I961"/>
      <c r="J961"/>
      <c r="K961"/>
      <c r="L961"/>
      <c r="M961"/>
    </row>
    <row r="962" spans="1:13" x14ac:dyDescent="0.25">
      <c r="A962"/>
      <c r="B962"/>
      <c r="C962"/>
      <c r="D962"/>
      <c r="E962"/>
      <c r="F962"/>
      <c r="G962"/>
      <c r="H962"/>
      <c r="I962"/>
      <c r="J962"/>
      <c r="K962"/>
      <c r="L962"/>
      <c r="M962"/>
    </row>
    <row r="963" spans="1:13" x14ac:dyDescent="0.25">
      <c r="A963"/>
      <c r="B963"/>
      <c r="C963"/>
      <c r="D963"/>
      <c r="E963"/>
      <c r="F963"/>
      <c r="G963"/>
      <c r="H963"/>
      <c r="I963"/>
      <c r="J963"/>
      <c r="K963"/>
      <c r="L963"/>
      <c r="M963"/>
    </row>
    <row r="964" spans="1:13" x14ac:dyDescent="0.25">
      <c r="A964"/>
      <c r="B964"/>
      <c r="C964"/>
      <c r="D964"/>
      <c r="E964"/>
      <c r="F964"/>
      <c r="G964"/>
      <c r="H964"/>
      <c r="I964"/>
      <c r="J964"/>
      <c r="K964"/>
      <c r="L964"/>
      <c r="M964"/>
    </row>
    <row r="965" spans="1:13" x14ac:dyDescent="0.25">
      <c r="A965"/>
      <c r="B965"/>
      <c r="C965"/>
      <c r="D965"/>
      <c r="E965"/>
      <c r="F965"/>
      <c r="G965"/>
      <c r="H965"/>
      <c r="I965"/>
      <c r="J965"/>
      <c r="K965"/>
      <c r="L965"/>
      <c r="M965"/>
    </row>
    <row r="966" spans="1:13" x14ac:dyDescent="0.25">
      <c r="A966"/>
      <c r="B966"/>
      <c r="C966"/>
      <c r="D966"/>
      <c r="E966"/>
      <c r="F966"/>
      <c r="G966"/>
      <c r="H966"/>
      <c r="I966"/>
      <c r="J966"/>
      <c r="K966"/>
      <c r="L966"/>
      <c r="M966"/>
    </row>
    <row r="967" spans="1:13" x14ac:dyDescent="0.25">
      <c r="A967"/>
      <c r="B967"/>
      <c r="C967"/>
      <c r="D967"/>
      <c r="E967"/>
      <c r="F967"/>
      <c r="G967"/>
      <c r="H967"/>
      <c r="I967"/>
      <c r="J967"/>
      <c r="K967"/>
      <c r="L967"/>
      <c r="M967"/>
    </row>
    <row r="968" spans="1:13" x14ac:dyDescent="0.25">
      <c r="A968"/>
      <c r="B968"/>
      <c r="C968"/>
      <c r="D968"/>
      <c r="E968"/>
      <c r="F968"/>
      <c r="G968"/>
      <c r="H968"/>
      <c r="I968"/>
      <c r="J968"/>
      <c r="K968"/>
      <c r="L968"/>
      <c r="M968"/>
    </row>
    <row r="969" spans="1:13" x14ac:dyDescent="0.25">
      <c r="A969"/>
      <c r="B969"/>
      <c r="C969"/>
      <c r="D969"/>
      <c r="E969"/>
      <c r="F969"/>
      <c r="G969"/>
      <c r="H969"/>
      <c r="I969"/>
      <c r="J969"/>
      <c r="K969"/>
      <c r="L969"/>
      <c r="M969"/>
    </row>
    <row r="970" spans="1:13" x14ac:dyDescent="0.25">
      <c r="A970"/>
      <c r="B970"/>
      <c r="C970"/>
      <c r="D970"/>
      <c r="E970"/>
      <c r="F970"/>
      <c r="G970"/>
      <c r="H970"/>
      <c r="I970"/>
      <c r="J970"/>
      <c r="K970"/>
      <c r="L970"/>
      <c r="M970"/>
    </row>
    <row r="971" spans="1:13" x14ac:dyDescent="0.25">
      <c r="A971"/>
      <c r="B971"/>
      <c r="C971"/>
      <c r="D971"/>
      <c r="E971"/>
      <c r="F971"/>
      <c r="G971"/>
      <c r="H971"/>
      <c r="I971"/>
      <c r="J971"/>
      <c r="K971"/>
      <c r="L971"/>
      <c r="M971"/>
    </row>
    <row r="972" spans="1:13" x14ac:dyDescent="0.25">
      <c r="A972"/>
      <c r="B972"/>
      <c r="C972"/>
      <c r="D972"/>
      <c r="E972"/>
      <c r="F972"/>
      <c r="G972"/>
      <c r="H972"/>
      <c r="I972"/>
      <c r="J972"/>
      <c r="K972"/>
      <c r="L972"/>
      <c r="M972"/>
    </row>
    <row r="973" spans="1:13" x14ac:dyDescent="0.25">
      <c r="A973"/>
      <c r="B973"/>
      <c r="C973"/>
      <c r="D973"/>
      <c r="E973"/>
      <c r="F973"/>
      <c r="G973"/>
      <c r="H973"/>
      <c r="I973"/>
      <c r="J973"/>
      <c r="K973"/>
      <c r="L973"/>
      <c r="M973"/>
    </row>
    <row r="974" spans="1:13" x14ac:dyDescent="0.25">
      <c r="A974"/>
      <c r="B974"/>
      <c r="C974"/>
      <c r="D974"/>
      <c r="E974"/>
      <c r="F974"/>
      <c r="G974"/>
      <c r="H974"/>
      <c r="I974"/>
      <c r="J974"/>
      <c r="K974"/>
      <c r="L974"/>
      <c r="M974"/>
    </row>
    <row r="975" spans="1:13" x14ac:dyDescent="0.25">
      <c r="A975"/>
      <c r="B975"/>
      <c r="C975"/>
      <c r="D975"/>
      <c r="E975"/>
      <c r="F975"/>
      <c r="G975"/>
      <c r="H975"/>
      <c r="I975"/>
      <c r="J975"/>
      <c r="K975"/>
      <c r="L975"/>
      <c r="M975"/>
    </row>
    <row r="976" spans="1:13" x14ac:dyDescent="0.25">
      <c r="A976"/>
      <c r="B976"/>
      <c r="C976"/>
      <c r="D976"/>
      <c r="E976"/>
      <c r="F976"/>
      <c r="G976"/>
      <c r="H976"/>
      <c r="I976"/>
      <c r="J976"/>
      <c r="K976"/>
      <c r="L976"/>
      <c r="M976"/>
    </row>
    <row r="977" spans="1:13" x14ac:dyDescent="0.25">
      <c r="A977"/>
      <c r="B977"/>
      <c r="C977"/>
      <c r="D977"/>
      <c r="E977"/>
      <c r="F977"/>
      <c r="G977"/>
      <c r="H977"/>
      <c r="I977"/>
      <c r="J977"/>
      <c r="K977"/>
      <c r="L977"/>
      <c r="M977"/>
    </row>
    <row r="978" spans="1:13" x14ac:dyDescent="0.25">
      <c r="A978"/>
      <c r="B978"/>
      <c r="C978"/>
      <c r="D978"/>
      <c r="E978"/>
      <c r="F978"/>
      <c r="G978"/>
      <c r="H978"/>
      <c r="I978"/>
      <c r="J978"/>
      <c r="K978"/>
      <c r="L978"/>
      <c r="M978"/>
    </row>
    <row r="979" spans="1:13" x14ac:dyDescent="0.25">
      <c r="A979"/>
      <c r="B979"/>
      <c r="C979"/>
      <c r="D979"/>
      <c r="E979"/>
      <c r="F979"/>
      <c r="G979"/>
      <c r="H979"/>
      <c r="I979"/>
      <c r="J979"/>
      <c r="K979"/>
      <c r="L979"/>
      <c r="M979"/>
    </row>
    <row r="980" spans="1:13" x14ac:dyDescent="0.25">
      <c r="A980"/>
      <c r="B980"/>
      <c r="C980"/>
      <c r="D980"/>
      <c r="E980"/>
      <c r="F980"/>
      <c r="G980"/>
      <c r="H980"/>
      <c r="I980"/>
      <c r="J980"/>
      <c r="K980"/>
      <c r="L980"/>
      <c r="M980"/>
    </row>
    <row r="981" spans="1:13" x14ac:dyDescent="0.25">
      <c r="A981"/>
      <c r="B981"/>
      <c r="C981"/>
      <c r="D981"/>
      <c r="E981"/>
      <c r="F981"/>
      <c r="G981"/>
      <c r="H981"/>
      <c r="I981"/>
      <c r="J981"/>
      <c r="K981"/>
      <c r="L981"/>
      <c r="M981"/>
    </row>
    <row r="982" spans="1:13" x14ac:dyDescent="0.25">
      <c r="A982"/>
      <c r="B982"/>
      <c r="C982"/>
      <c r="D982"/>
      <c r="E982"/>
      <c r="F982"/>
      <c r="G982"/>
      <c r="H982"/>
      <c r="I982"/>
      <c r="J982"/>
      <c r="K982"/>
      <c r="L982"/>
      <c r="M982"/>
    </row>
    <row r="983" spans="1:13" x14ac:dyDescent="0.25">
      <c r="A983"/>
      <c r="B983"/>
      <c r="C983"/>
      <c r="D983"/>
      <c r="E983"/>
      <c r="F983"/>
      <c r="G983"/>
      <c r="H983"/>
      <c r="I983"/>
      <c r="J983"/>
      <c r="K983"/>
      <c r="L983"/>
      <c r="M983"/>
    </row>
    <row r="984" spans="1:13" x14ac:dyDescent="0.25">
      <c r="A984"/>
      <c r="B984"/>
      <c r="C984"/>
      <c r="D984"/>
      <c r="E984"/>
      <c r="F984"/>
      <c r="G984"/>
      <c r="H984"/>
      <c r="I984"/>
      <c r="J984"/>
      <c r="K984"/>
      <c r="L984"/>
      <c r="M984"/>
    </row>
    <row r="985" spans="1:13" x14ac:dyDescent="0.25">
      <c r="A985"/>
      <c r="B985"/>
      <c r="C985"/>
      <c r="D985"/>
      <c r="E985"/>
      <c r="F985"/>
      <c r="G985"/>
      <c r="H985"/>
      <c r="I985"/>
      <c r="J985"/>
      <c r="K985"/>
      <c r="L985"/>
      <c r="M985"/>
    </row>
    <row r="986" spans="1:13" x14ac:dyDescent="0.25">
      <c r="A986"/>
      <c r="B986"/>
      <c r="C986"/>
      <c r="D986"/>
      <c r="E986"/>
      <c r="F986"/>
      <c r="G986"/>
      <c r="H986"/>
      <c r="I986"/>
      <c r="J986"/>
      <c r="K986"/>
      <c r="L986"/>
      <c r="M986"/>
    </row>
    <row r="987" spans="1:13" x14ac:dyDescent="0.25">
      <c r="A987"/>
      <c r="B987"/>
      <c r="C987"/>
      <c r="D987"/>
      <c r="E987"/>
      <c r="F987"/>
      <c r="G987"/>
      <c r="H987"/>
      <c r="I987"/>
      <c r="J987"/>
      <c r="K987"/>
      <c r="L987"/>
      <c r="M987"/>
    </row>
    <row r="988" spans="1:13" x14ac:dyDescent="0.25">
      <c r="A988"/>
      <c r="B988"/>
      <c r="C988"/>
      <c r="D988"/>
      <c r="E988"/>
      <c r="F988"/>
      <c r="G988"/>
      <c r="H988"/>
      <c r="I988"/>
      <c r="J988"/>
      <c r="K988"/>
      <c r="L988"/>
      <c r="M988"/>
    </row>
    <row r="989" spans="1:13" x14ac:dyDescent="0.25">
      <c r="A989"/>
      <c r="B989"/>
      <c r="C989"/>
      <c r="D989"/>
      <c r="E989"/>
      <c r="F989"/>
      <c r="G989"/>
      <c r="H989"/>
      <c r="I989"/>
      <c r="J989"/>
      <c r="K989"/>
      <c r="L989"/>
      <c r="M989"/>
    </row>
    <row r="990" spans="1:13" x14ac:dyDescent="0.25">
      <c r="A990"/>
      <c r="B990"/>
      <c r="C990"/>
      <c r="D990"/>
      <c r="E990"/>
      <c r="F990"/>
      <c r="G990"/>
      <c r="H990"/>
      <c r="I990"/>
      <c r="J990"/>
      <c r="K990"/>
      <c r="L990"/>
      <c r="M990"/>
    </row>
    <row r="991" spans="1:13" x14ac:dyDescent="0.25">
      <c r="A991"/>
      <c r="B991"/>
      <c r="C991"/>
      <c r="D991"/>
      <c r="E991"/>
      <c r="F991"/>
      <c r="G991"/>
      <c r="H991"/>
      <c r="I991"/>
      <c r="J991"/>
      <c r="K991"/>
      <c r="L991"/>
      <c r="M991"/>
    </row>
    <row r="992" spans="1:13" x14ac:dyDescent="0.25">
      <c r="A992"/>
      <c r="B992"/>
      <c r="C992"/>
      <c r="D992"/>
      <c r="E992"/>
      <c r="F992"/>
      <c r="G992"/>
      <c r="H992"/>
      <c r="I992"/>
      <c r="J992"/>
      <c r="K992"/>
      <c r="L992"/>
      <c r="M992"/>
    </row>
    <row r="993" spans="1:13" x14ac:dyDescent="0.25">
      <c r="A993"/>
      <c r="B993"/>
      <c r="C993"/>
      <c r="D993"/>
      <c r="E993"/>
      <c r="F993"/>
      <c r="G993"/>
      <c r="H993"/>
      <c r="I993"/>
      <c r="J993"/>
      <c r="K993"/>
      <c r="L993"/>
      <c r="M993"/>
    </row>
    <row r="994" spans="1:13" x14ac:dyDescent="0.25">
      <c r="A994"/>
      <c r="B994"/>
      <c r="C994"/>
      <c r="D994"/>
      <c r="E994"/>
      <c r="F994"/>
      <c r="G994"/>
      <c r="H994"/>
      <c r="I994"/>
      <c r="J994"/>
      <c r="K994"/>
      <c r="L994"/>
      <c r="M994"/>
    </row>
    <row r="995" spans="1:13" x14ac:dyDescent="0.25">
      <c r="A995"/>
      <c r="B995"/>
      <c r="C995"/>
      <c r="D995"/>
      <c r="E995"/>
      <c r="F995"/>
      <c r="G995"/>
      <c r="H995"/>
      <c r="I995"/>
      <c r="J995"/>
      <c r="K995"/>
      <c r="L995"/>
      <c r="M995"/>
    </row>
    <row r="996" spans="1:13" x14ac:dyDescent="0.25">
      <c r="A996"/>
      <c r="B996"/>
      <c r="C996"/>
      <c r="D996"/>
      <c r="E996"/>
      <c r="F996"/>
      <c r="G996"/>
      <c r="H996"/>
      <c r="I996"/>
      <c r="J996"/>
      <c r="K996"/>
      <c r="L996"/>
      <c r="M996"/>
    </row>
    <row r="997" spans="1:13" x14ac:dyDescent="0.25">
      <c r="A997"/>
      <c r="B997"/>
      <c r="C997"/>
      <c r="D997"/>
      <c r="E997"/>
      <c r="F997"/>
      <c r="G997"/>
      <c r="H997"/>
      <c r="I997"/>
      <c r="J997"/>
      <c r="K997"/>
      <c r="L997"/>
      <c r="M997"/>
    </row>
    <row r="998" spans="1:13" x14ac:dyDescent="0.25">
      <c r="A998"/>
      <c r="B998"/>
      <c r="C998"/>
      <c r="D998"/>
      <c r="E998"/>
      <c r="F998"/>
      <c r="G998"/>
      <c r="H998"/>
      <c r="I998"/>
      <c r="J998"/>
      <c r="K998"/>
      <c r="L998"/>
      <c r="M998"/>
    </row>
    <row r="999" spans="1:13" x14ac:dyDescent="0.25">
      <c r="A999"/>
      <c r="B999"/>
      <c r="C999"/>
      <c r="D999"/>
      <c r="E999"/>
      <c r="F999"/>
      <c r="G999"/>
      <c r="H999"/>
      <c r="I999"/>
      <c r="J999"/>
      <c r="K999"/>
      <c r="L999"/>
      <c r="M999"/>
    </row>
    <row r="1000" spans="1:13" x14ac:dyDescent="0.2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</row>
    <row r="1001" spans="1:13" x14ac:dyDescent="0.2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</row>
    <row r="1002" spans="1:13" x14ac:dyDescent="0.2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</row>
    <row r="1003" spans="1:13" x14ac:dyDescent="0.2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</row>
    <row r="1004" spans="1:13" x14ac:dyDescent="0.2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</row>
    <row r="1005" spans="1:13" x14ac:dyDescent="0.2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</row>
    <row r="1006" spans="1:13" x14ac:dyDescent="0.2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</row>
    <row r="1007" spans="1:13" x14ac:dyDescent="0.2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</row>
    <row r="1008" spans="1:13" x14ac:dyDescent="0.2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</row>
    <row r="1009" spans="1:13" x14ac:dyDescent="0.2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</row>
    <row r="1010" spans="1:13" x14ac:dyDescent="0.2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</row>
    <row r="1011" spans="1:13" x14ac:dyDescent="0.2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</row>
    <row r="1012" spans="1:13" x14ac:dyDescent="0.2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</row>
    <row r="1013" spans="1:13" x14ac:dyDescent="0.2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</row>
    <row r="1014" spans="1:13" x14ac:dyDescent="0.2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</row>
    <row r="1015" spans="1:13" x14ac:dyDescent="0.2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</row>
    <row r="1016" spans="1:13" x14ac:dyDescent="0.2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</row>
    <row r="1017" spans="1:13" x14ac:dyDescent="0.2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</row>
    <row r="1018" spans="1:13" x14ac:dyDescent="0.2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</row>
    <row r="1019" spans="1:13" x14ac:dyDescent="0.2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</row>
    <row r="1020" spans="1:13" x14ac:dyDescent="0.2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</row>
    <row r="1021" spans="1:13" x14ac:dyDescent="0.2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</row>
    <row r="1022" spans="1:13" x14ac:dyDescent="0.2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</row>
    <row r="1023" spans="1:13" x14ac:dyDescent="0.2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</row>
    <row r="1024" spans="1:13" x14ac:dyDescent="0.2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</row>
    <row r="1025" spans="1:13" x14ac:dyDescent="0.2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</row>
    <row r="1026" spans="1:13" x14ac:dyDescent="0.2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</row>
    <row r="1027" spans="1:13" x14ac:dyDescent="0.2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</row>
    <row r="1028" spans="1:13" x14ac:dyDescent="0.2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</row>
    <row r="1029" spans="1:13" x14ac:dyDescent="0.2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</row>
    <row r="1030" spans="1:13" x14ac:dyDescent="0.2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</row>
    <row r="1031" spans="1:13" x14ac:dyDescent="0.2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</row>
    <row r="1032" spans="1:13" x14ac:dyDescent="0.2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</row>
    <row r="1033" spans="1:13" x14ac:dyDescent="0.2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</row>
    <row r="1034" spans="1:13" x14ac:dyDescent="0.2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</row>
    <row r="1035" spans="1:13" x14ac:dyDescent="0.2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</row>
    <row r="1036" spans="1:13" x14ac:dyDescent="0.2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</row>
    <row r="1037" spans="1:13" x14ac:dyDescent="0.2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</row>
    <row r="1038" spans="1:13" x14ac:dyDescent="0.2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</row>
    <row r="1039" spans="1:13" x14ac:dyDescent="0.2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</row>
    <row r="1040" spans="1:13" x14ac:dyDescent="0.2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</row>
    <row r="1041" spans="1:13" x14ac:dyDescent="0.2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</row>
    <row r="1042" spans="1:13" x14ac:dyDescent="0.2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</row>
    <row r="1043" spans="1:13" x14ac:dyDescent="0.2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</row>
    <row r="1044" spans="1:13" x14ac:dyDescent="0.2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</row>
    <row r="1045" spans="1:13" x14ac:dyDescent="0.2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</row>
    <row r="1046" spans="1:13" x14ac:dyDescent="0.2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</row>
    <row r="1047" spans="1:13" x14ac:dyDescent="0.2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</row>
    <row r="1048" spans="1:13" x14ac:dyDescent="0.2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</row>
    <row r="1049" spans="1:13" x14ac:dyDescent="0.2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</row>
    <row r="1050" spans="1:13" x14ac:dyDescent="0.2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</row>
    <row r="1051" spans="1:13" x14ac:dyDescent="0.2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</row>
    <row r="1052" spans="1:13" x14ac:dyDescent="0.2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</row>
    <row r="1053" spans="1:13" x14ac:dyDescent="0.2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</row>
    <row r="1054" spans="1:13" x14ac:dyDescent="0.2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</row>
    <row r="1055" spans="1:13" x14ac:dyDescent="0.2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</row>
    <row r="1056" spans="1:13" x14ac:dyDescent="0.2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</row>
    <row r="1057" spans="1:13" x14ac:dyDescent="0.2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</row>
    <row r="1058" spans="1:13" x14ac:dyDescent="0.2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</row>
    <row r="1059" spans="1:13" x14ac:dyDescent="0.2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</row>
    <row r="1060" spans="1:13" x14ac:dyDescent="0.2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</row>
    <row r="1061" spans="1:13" x14ac:dyDescent="0.2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</row>
    <row r="1062" spans="1:13" x14ac:dyDescent="0.2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</row>
    <row r="1063" spans="1:13" x14ac:dyDescent="0.2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</row>
    <row r="1064" spans="1:13" x14ac:dyDescent="0.2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</row>
    <row r="1065" spans="1:13" x14ac:dyDescent="0.2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</row>
    <row r="1066" spans="1:13" x14ac:dyDescent="0.2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</row>
    <row r="1067" spans="1:13" x14ac:dyDescent="0.2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</row>
    <row r="1068" spans="1:13" x14ac:dyDescent="0.2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</row>
    <row r="1069" spans="1:13" x14ac:dyDescent="0.2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</row>
    <row r="1070" spans="1:13" x14ac:dyDescent="0.2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</row>
    <row r="1071" spans="1:13" x14ac:dyDescent="0.2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</row>
    <row r="1072" spans="1:13" x14ac:dyDescent="0.2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</row>
    <row r="1073" spans="1:13" x14ac:dyDescent="0.2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</row>
    <row r="1074" spans="1:13" x14ac:dyDescent="0.2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</row>
    <row r="1075" spans="1:13" x14ac:dyDescent="0.2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</row>
    <row r="1076" spans="1:13" x14ac:dyDescent="0.2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</row>
    <row r="1077" spans="1:13" x14ac:dyDescent="0.2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</row>
    <row r="1078" spans="1:13" x14ac:dyDescent="0.2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</row>
    <row r="1079" spans="1:13" x14ac:dyDescent="0.2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</row>
    <row r="1080" spans="1:13" x14ac:dyDescent="0.2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</row>
    <row r="1081" spans="1:13" x14ac:dyDescent="0.2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</row>
    <row r="1082" spans="1:13" x14ac:dyDescent="0.2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</row>
    <row r="1083" spans="1:13" x14ac:dyDescent="0.2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</row>
    <row r="1084" spans="1:13" x14ac:dyDescent="0.2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</row>
    <row r="1085" spans="1:13" x14ac:dyDescent="0.2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</row>
    <row r="1086" spans="1:13" x14ac:dyDescent="0.2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</row>
    <row r="1087" spans="1:13" x14ac:dyDescent="0.2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</row>
    <row r="1088" spans="1:13" x14ac:dyDescent="0.2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</row>
    <row r="1089" spans="1:13" x14ac:dyDescent="0.2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</row>
    <row r="1090" spans="1:13" x14ac:dyDescent="0.2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</row>
    <row r="1091" spans="1:13" x14ac:dyDescent="0.2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</row>
    <row r="1092" spans="1:13" x14ac:dyDescent="0.2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</row>
    <row r="1093" spans="1:13" x14ac:dyDescent="0.2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</row>
    <row r="1094" spans="1:13" x14ac:dyDescent="0.2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</row>
    <row r="1095" spans="1:13" x14ac:dyDescent="0.2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</row>
    <row r="1096" spans="1:13" x14ac:dyDescent="0.2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</row>
    <row r="1097" spans="1:13" x14ac:dyDescent="0.2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</row>
    <row r="1098" spans="1:13" x14ac:dyDescent="0.2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</row>
    <row r="1099" spans="1:13" x14ac:dyDescent="0.2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</row>
    <row r="1100" spans="1:13" x14ac:dyDescent="0.2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</row>
    <row r="1101" spans="1:13" x14ac:dyDescent="0.2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</row>
    <row r="1102" spans="1:13" x14ac:dyDescent="0.2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</row>
    <row r="1103" spans="1:13" x14ac:dyDescent="0.2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</row>
    <row r="1104" spans="1:13" x14ac:dyDescent="0.2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</row>
    <row r="1105" spans="1:13" x14ac:dyDescent="0.2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</row>
    <row r="1106" spans="1:13" x14ac:dyDescent="0.2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</row>
    <row r="1107" spans="1:13" x14ac:dyDescent="0.2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</row>
    <row r="1108" spans="1:13" x14ac:dyDescent="0.2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</row>
    <row r="1109" spans="1:13" x14ac:dyDescent="0.2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</row>
    <row r="1110" spans="1:13" x14ac:dyDescent="0.2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</row>
    <row r="1111" spans="1:13" x14ac:dyDescent="0.2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</row>
    <row r="1112" spans="1:13" x14ac:dyDescent="0.2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</row>
    <row r="1113" spans="1:13" x14ac:dyDescent="0.2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</row>
    <row r="1114" spans="1:13" x14ac:dyDescent="0.2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</row>
    <row r="1115" spans="1:13" x14ac:dyDescent="0.2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</row>
    <row r="1116" spans="1:13" x14ac:dyDescent="0.2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</row>
    <row r="1117" spans="1:13" x14ac:dyDescent="0.2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</row>
    <row r="1118" spans="1:13" x14ac:dyDescent="0.2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</row>
    <row r="1119" spans="1:13" x14ac:dyDescent="0.2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</row>
    <row r="1120" spans="1:13" x14ac:dyDescent="0.2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</row>
    <row r="1121" spans="1:13" x14ac:dyDescent="0.2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</row>
    <row r="1122" spans="1:13" x14ac:dyDescent="0.2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</row>
    <row r="1123" spans="1:13" x14ac:dyDescent="0.2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</row>
    <row r="1124" spans="1:13" x14ac:dyDescent="0.2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</row>
    <row r="1125" spans="1:13" x14ac:dyDescent="0.2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</row>
    <row r="1126" spans="1:13" x14ac:dyDescent="0.2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</row>
    <row r="1127" spans="1:13" x14ac:dyDescent="0.2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</row>
    <row r="1128" spans="1:13" x14ac:dyDescent="0.2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</row>
    <row r="1129" spans="1:13" x14ac:dyDescent="0.2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</row>
    <row r="1130" spans="1:13" x14ac:dyDescent="0.2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</row>
    <row r="1131" spans="1:13" x14ac:dyDescent="0.2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</row>
    <row r="1132" spans="1:13" x14ac:dyDescent="0.2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</row>
    <row r="1133" spans="1:13" x14ac:dyDescent="0.2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</row>
    <row r="1134" spans="1:13" x14ac:dyDescent="0.2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</row>
    <row r="1135" spans="1:13" x14ac:dyDescent="0.2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</row>
    <row r="1136" spans="1:13" x14ac:dyDescent="0.2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</row>
    <row r="1137" spans="1:13" x14ac:dyDescent="0.2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</row>
    <row r="1138" spans="1:13" x14ac:dyDescent="0.2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</row>
    <row r="1139" spans="1:13" x14ac:dyDescent="0.2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</row>
    <row r="1140" spans="1:13" x14ac:dyDescent="0.2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</row>
    <row r="1141" spans="1:13" x14ac:dyDescent="0.2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</row>
    <row r="1142" spans="1:13" x14ac:dyDescent="0.2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</row>
    <row r="1143" spans="1:13" x14ac:dyDescent="0.2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</row>
    <row r="1144" spans="1:13" x14ac:dyDescent="0.2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</row>
    <row r="1145" spans="1:13" x14ac:dyDescent="0.2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</row>
    <row r="1146" spans="1:13" x14ac:dyDescent="0.2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</row>
    <row r="1147" spans="1:13" x14ac:dyDescent="0.2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</row>
    <row r="1148" spans="1:13" x14ac:dyDescent="0.2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</row>
    <row r="1149" spans="1:13" x14ac:dyDescent="0.2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</row>
    <row r="1150" spans="1:13" x14ac:dyDescent="0.2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</row>
    <row r="1151" spans="1:13" x14ac:dyDescent="0.2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</row>
    <row r="1152" spans="1:13" x14ac:dyDescent="0.2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</row>
    <row r="1153" spans="1:13" x14ac:dyDescent="0.2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</row>
    <row r="1154" spans="1:13" x14ac:dyDescent="0.2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</row>
    <row r="1155" spans="1:13" x14ac:dyDescent="0.2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</row>
    <row r="1156" spans="1:13" x14ac:dyDescent="0.2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</row>
    <row r="1157" spans="1:13" x14ac:dyDescent="0.2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</row>
    <row r="1158" spans="1:13" x14ac:dyDescent="0.2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</row>
    <row r="1159" spans="1:13" x14ac:dyDescent="0.2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</row>
    <row r="1160" spans="1:13" x14ac:dyDescent="0.2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</row>
    <row r="1161" spans="1:13" x14ac:dyDescent="0.2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</row>
    <row r="1162" spans="1:13" x14ac:dyDescent="0.2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</row>
    <row r="1163" spans="1:13" x14ac:dyDescent="0.2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</row>
    <row r="1164" spans="1:13" x14ac:dyDescent="0.2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</row>
    <row r="1165" spans="1:13" x14ac:dyDescent="0.2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</row>
    <row r="1166" spans="1:13" x14ac:dyDescent="0.2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</row>
    <row r="1167" spans="1:13" x14ac:dyDescent="0.2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</row>
    <row r="1168" spans="1:13" x14ac:dyDescent="0.2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</row>
    <row r="1169" spans="1:13" x14ac:dyDescent="0.2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</row>
    <row r="1170" spans="1:13" x14ac:dyDescent="0.2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</row>
    <row r="1171" spans="1:13" x14ac:dyDescent="0.2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</row>
    <row r="1172" spans="1:13" x14ac:dyDescent="0.2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</row>
    <row r="1173" spans="1:13" x14ac:dyDescent="0.2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</row>
    <row r="1174" spans="1:13" x14ac:dyDescent="0.2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</row>
    <row r="1175" spans="1:13" x14ac:dyDescent="0.2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</row>
    <row r="1176" spans="1:13" x14ac:dyDescent="0.2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</row>
    <row r="1177" spans="1:13" x14ac:dyDescent="0.2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</row>
    <row r="1178" spans="1:13" x14ac:dyDescent="0.2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</row>
    <row r="1179" spans="1:13" x14ac:dyDescent="0.2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</row>
    <row r="1180" spans="1:13" x14ac:dyDescent="0.2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</row>
    <row r="1181" spans="1:13" x14ac:dyDescent="0.2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</row>
    <row r="1182" spans="1:13" x14ac:dyDescent="0.2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</row>
    <row r="1183" spans="1:13" x14ac:dyDescent="0.2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</row>
    <row r="1184" spans="1:13" x14ac:dyDescent="0.2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</row>
    <row r="1185" spans="1:13" x14ac:dyDescent="0.2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</row>
    <row r="1186" spans="1:13" x14ac:dyDescent="0.2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</row>
    <row r="1187" spans="1:13" x14ac:dyDescent="0.2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</row>
    <row r="1188" spans="1:13" x14ac:dyDescent="0.2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</row>
    <row r="1189" spans="1:13" x14ac:dyDescent="0.2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</row>
    <row r="1190" spans="1:13" x14ac:dyDescent="0.2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</row>
    <row r="1191" spans="1:13" x14ac:dyDescent="0.25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</row>
    <row r="1192" spans="1:13" x14ac:dyDescent="0.25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</row>
    <row r="1193" spans="1:13" x14ac:dyDescent="0.25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</row>
    <row r="1194" spans="1:13" x14ac:dyDescent="0.25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</row>
    <row r="1195" spans="1:13" x14ac:dyDescent="0.25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</row>
    <row r="1196" spans="1:13" x14ac:dyDescent="0.25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</row>
    <row r="1197" spans="1:13" x14ac:dyDescent="0.25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</row>
    <row r="1198" spans="1:13" x14ac:dyDescent="0.25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</row>
    <row r="1199" spans="1:13" x14ac:dyDescent="0.25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</row>
    <row r="1200" spans="1:13" x14ac:dyDescent="0.25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</row>
    <row r="1201" spans="1:13" x14ac:dyDescent="0.25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</row>
    <row r="1202" spans="1:13" x14ac:dyDescent="0.25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</row>
    <row r="1203" spans="1:13" x14ac:dyDescent="0.25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</row>
    <row r="1204" spans="1:13" x14ac:dyDescent="0.25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</row>
    <row r="1205" spans="1:13" x14ac:dyDescent="0.25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</row>
    <row r="1206" spans="1:13" x14ac:dyDescent="0.25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</row>
    <row r="1207" spans="1:13" x14ac:dyDescent="0.25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</row>
    <row r="1208" spans="1:13" x14ac:dyDescent="0.25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</row>
    <row r="1209" spans="1:13" x14ac:dyDescent="0.25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</row>
    <row r="1210" spans="1:13" x14ac:dyDescent="0.25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</row>
    <row r="1211" spans="1:13" x14ac:dyDescent="0.25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</row>
    <row r="1212" spans="1:13" x14ac:dyDescent="0.25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</row>
    <row r="1213" spans="1:13" x14ac:dyDescent="0.25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</row>
    <row r="1214" spans="1:13" x14ac:dyDescent="0.25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</row>
    <row r="1215" spans="1:13" x14ac:dyDescent="0.25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</row>
    <row r="1216" spans="1:13" x14ac:dyDescent="0.25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</row>
    <row r="1217" spans="1:13" x14ac:dyDescent="0.25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</row>
    <row r="1218" spans="1:13" x14ac:dyDescent="0.25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</row>
    <row r="1219" spans="1:13" x14ac:dyDescent="0.25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</row>
    <row r="1220" spans="1:13" x14ac:dyDescent="0.25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</row>
    <row r="1221" spans="1:13" x14ac:dyDescent="0.25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</row>
    <row r="1222" spans="1:13" x14ac:dyDescent="0.25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</row>
    <row r="1223" spans="1:13" x14ac:dyDescent="0.25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</row>
    <row r="1224" spans="1:13" x14ac:dyDescent="0.25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</row>
    <row r="1225" spans="1:13" x14ac:dyDescent="0.25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</row>
    <row r="1226" spans="1:13" x14ac:dyDescent="0.25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</row>
    <row r="1227" spans="1:13" x14ac:dyDescent="0.25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</row>
    <row r="1228" spans="1:13" x14ac:dyDescent="0.25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</row>
    <row r="1229" spans="1:13" x14ac:dyDescent="0.25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</row>
    <row r="1230" spans="1:13" x14ac:dyDescent="0.25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</row>
    <row r="1231" spans="1:13" x14ac:dyDescent="0.25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</row>
    <row r="1232" spans="1:13" x14ac:dyDescent="0.25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</row>
    <row r="1233" spans="1:13" x14ac:dyDescent="0.25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</row>
    <row r="1234" spans="1:13" x14ac:dyDescent="0.25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</row>
    <row r="1235" spans="1:13" x14ac:dyDescent="0.25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</row>
    <row r="1236" spans="1:13" x14ac:dyDescent="0.25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</row>
    <row r="1237" spans="1:13" x14ac:dyDescent="0.25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</row>
    <row r="1238" spans="1:13" x14ac:dyDescent="0.25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</row>
    <row r="1239" spans="1:13" x14ac:dyDescent="0.25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</row>
    <row r="1240" spans="1:13" x14ac:dyDescent="0.25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</row>
    <row r="1241" spans="1:13" x14ac:dyDescent="0.25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</row>
    <row r="1242" spans="1:13" x14ac:dyDescent="0.25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</row>
    <row r="1243" spans="1:13" x14ac:dyDescent="0.25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</row>
    <row r="1244" spans="1:13" x14ac:dyDescent="0.25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</row>
    <row r="1245" spans="1:13" x14ac:dyDescent="0.25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</row>
    <row r="1246" spans="1:13" x14ac:dyDescent="0.25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</row>
    <row r="1247" spans="1:13" x14ac:dyDescent="0.25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</row>
    <row r="1248" spans="1:13" x14ac:dyDescent="0.25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</row>
    <row r="1249" spans="1:13" x14ac:dyDescent="0.25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</row>
    <row r="1250" spans="1:13" x14ac:dyDescent="0.25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</row>
    <row r="1251" spans="1:13" x14ac:dyDescent="0.25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</row>
    <row r="1252" spans="1:13" x14ac:dyDescent="0.25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</row>
    <row r="1253" spans="1:13" x14ac:dyDescent="0.25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</row>
    <row r="1254" spans="1:13" x14ac:dyDescent="0.25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</row>
    <row r="1255" spans="1:13" x14ac:dyDescent="0.25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</row>
    <row r="1256" spans="1:13" x14ac:dyDescent="0.25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</row>
    <row r="1257" spans="1:13" x14ac:dyDescent="0.25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</row>
    <row r="1258" spans="1:13" x14ac:dyDescent="0.25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</row>
    <row r="1259" spans="1:13" x14ac:dyDescent="0.25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</row>
    <row r="1260" spans="1:13" x14ac:dyDescent="0.25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</row>
    <row r="1261" spans="1:13" x14ac:dyDescent="0.25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</row>
    <row r="1262" spans="1:13" x14ac:dyDescent="0.25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</row>
    <row r="1263" spans="1:13" x14ac:dyDescent="0.25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</row>
    <row r="1264" spans="1:13" x14ac:dyDescent="0.25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</row>
    <row r="1265" spans="1:13" x14ac:dyDescent="0.25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</row>
    <row r="1266" spans="1:13" x14ac:dyDescent="0.25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</row>
    <row r="1267" spans="1:13" x14ac:dyDescent="0.25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</row>
    <row r="1268" spans="1:13" x14ac:dyDescent="0.25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</row>
    <row r="1269" spans="1:13" x14ac:dyDescent="0.25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</row>
    <row r="1270" spans="1:13" x14ac:dyDescent="0.25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</row>
    <row r="1271" spans="1:13" x14ac:dyDescent="0.25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</row>
    <row r="1272" spans="1:13" x14ac:dyDescent="0.25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</row>
    <row r="1273" spans="1:13" x14ac:dyDescent="0.25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</row>
    <row r="1274" spans="1:13" x14ac:dyDescent="0.25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</row>
    <row r="1275" spans="1:13" x14ac:dyDescent="0.25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</row>
    <row r="1276" spans="1:13" x14ac:dyDescent="0.25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</row>
    <row r="1277" spans="1:13" x14ac:dyDescent="0.25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</row>
    <row r="1278" spans="1:13" x14ac:dyDescent="0.25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</row>
    <row r="1279" spans="1:13" x14ac:dyDescent="0.25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</row>
    <row r="1280" spans="1:13" x14ac:dyDescent="0.25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</row>
    <row r="1281" spans="1:13" x14ac:dyDescent="0.25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</row>
    <row r="1282" spans="1:13" x14ac:dyDescent="0.25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</row>
    <row r="1283" spans="1:13" x14ac:dyDescent="0.25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</row>
    <row r="1284" spans="1:13" x14ac:dyDescent="0.25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</row>
    <row r="1285" spans="1:13" x14ac:dyDescent="0.25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</row>
    <row r="1286" spans="1:13" x14ac:dyDescent="0.25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</row>
    <row r="1287" spans="1:13" x14ac:dyDescent="0.25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</row>
    <row r="1288" spans="1:13" x14ac:dyDescent="0.25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</row>
    <row r="1289" spans="1:13" x14ac:dyDescent="0.25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</row>
    <row r="1290" spans="1:13" x14ac:dyDescent="0.25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</row>
    <row r="1291" spans="1:13" x14ac:dyDescent="0.25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</row>
    <row r="1292" spans="1:13" x14ac:dyDescent="0.25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</row>
    <row r="1293" spans="1:13" x14ac:dyDescent="0.25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</row>
    <row r="1294" spans="1:13" x14ac:dyDescent="0.25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</row>
    <row r="1295" spans="1:13" x14ac:dyDescent="0.25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</row>
    <row r="1296" spans="1:13" x14ac:dyDescent="0.25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</row>
    <row r="1297" spans="1:13" x14ac:dyDescent="0.25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</row>
    <row r="1298" spans="1:13" x14ac:dyDescent="0.25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</row>
    <row r="1299" spans="1:13" x14ac:dyDescent="0.25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</row>
    <row r="1300" spans="1:13" x14ac:dyDescent="0.25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</row>
    <row r="1301" spans="1:13" x14ac:dyDescent="0.25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</row>
    <row r="1302" spans="1:13" x14ac:dyDescent="0.25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</row>
    <row r="1303" spans="1:13" x14ac:dyDescent="0.25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</row>
    <row r="1304" spans="1:13" x14ac:dyDescent="0.25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</row>
    <row r="1305" spans="1:13" x14ac:dyDescent="0.25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</row>
    <row r="1306" spans="1:13" x14ac:dyDescent="0.25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</row>
    <row r="1307" spans="1:13" x14ac:dyDescent="0.25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</row>
    <row r="1308" spans="1:13" x14ac:dyDescent="0.25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</row>
    <row r="1309" spans="1:13" x14ac:dyDescent="0.25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</row>
    <row r="1310" spans="1:13" x14ac:dyDescent="0.25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</row>
    <row r="1311" spans="1:13" x14ac:dyDescent="0.25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</row>
    <row r="1312" spans="1:13" x14ac:dyDescent="0.25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</row>
    <row r="1313" spans="1:13" x14ac:dyDescent="0.25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</row>
    <row r="1314" spans="1:13" x14ac:dyDescent="0.25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</row>
    <row r="1315" spans="1:13" x14ac:dyDescent="0.25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</row>
    <row r="1316" spans="1:13" x14ac:dyDescent="0.25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</row>
    <row r="1317" spans="1:13" x14ac:dyDescent="0.25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</row>
    <row r="1318" spans="1:13" x14ac:dyDescent="0.25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</row>
    <row r="1319" spans="1:13" x14ac:dyDescent="0.25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</row>
    <row r="1320" spans="1:13" x14ac:dyDescent="0.25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</row>
    <row r="1321" spans="1:13" x14ac:dyDescent="0.25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</row>
    <row r="1322" spans="1:13" x14ac:dyDescent="0.25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</row>
    <row r="1323" spans="1:13" x14ac:dyDescent="0.25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</row>
    <row r="1324" spans="1:13" x14ac:dyDescent="0.25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</row>
    <row r="1325" spans="1:13" x14ac:dyDescent="0.25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</row>
    <row r="1326" spans="1:13" x14ac:dyDescent="0.25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</row>
    <row r="1327" spans="1:13" x14ac:dyDescent="0.25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</row>
    <row r="1328" spans="1:13" x14ac:dyDescent="0.25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</row>
    <row r="1329" spans="1:13" x14ac:dyDescent="0.25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</row>
    <row r="1330" spans="1:13" x14ac:dyDescent="0.25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</row>
    <row r="1331" spans="1:13" x14ac:dyDescent="0.25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</row>
    <row r="1332" spans="1:13" x14ac:dyDescent="0.25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</row>
    <row r="1333" spans="1:13" x14ac:dyDescent="0.25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</row>
    <row r="1334" spans="1:13" x14ac:dyDescent="0.25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</row>
    <row r="1335" spans="1:13" x14ac:dyDescent="0.25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</row>
    <row r="1336" spans="1:13" x14ac:dyDescent="0.25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</row>
    <row r="1337" spans="1:13" x14ac:dyDescent="0.25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</row>
    <row r="1338" spans="1:13" x14ac:dyDescent="0.25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</row>
    <row r="1339" spans="1:13" x14ac:dyDescent="0.25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</row>
    <row r="1340" spans="1:13" x14ac:dyDescent="0.25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</row>
    <row r="1341" spans="1:13" x14ac:dyDescent="0.25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</row>
    <row r="1342" spans="1:13" x14ac:dyDescent="0.25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</row>
    <row r="1343" spans="1:13" x14ac:dyDescent="0.25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</row>
    <row r="1344" spans="1:13" x14ac:dyDescent="0.25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</row>
    <row r="1345" spans="1:13" x14ac:dyDescent="0.25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</row>
    <row r="1346" spans="1:13" x14ac:dyDescent="0.25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</row>
    <row r="1347" spans="1:13" x14ac:dyDescent="0.25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</row>
    <row r="1348" spans="1:13" x14ac:dyDescent="0.25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</row>
    <row r="1349" spans="1:13" x14ac:dyDescent="0.25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</row>
    <row r="1350" spans="1:13" x14ac:dyDescent="0.25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</row>
    <row r="1351" spans="1:13" x14ac:dyDescent="0.25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</row>
    <row r="1352" spans="1:13" x14ac:dyDescent="0.25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</row>
    <row r="1353" spans="1:13" x14ac:dyDescent="0.25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</row>
    <row r="1354" spans="1:13" x14ac:dyDescent="0.25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</row>
    <row r="1355" spans="1:13" x14ac:dyDescent="0.25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</row>
    <row r="1356" spans="1:13" x14ac:dyDescent="0.25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</row>
    <row r="1357" spans="1:13" x14ac:dyDescent="0.25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</row>
    <row r="1358" spans="1:13" x14ac:dyDescent="0.25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</row>
    <row r="1359" spans="1:13" x14ac:dyDescent="0.25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</row>
    <row r="1360" spans="1:13" x14ac:dyDescent="0.25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</row>
    <row r="1361" spans="1:13" x14ac:dyDescent="0.25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</row>
    <row r="1362" spans="1:13" x14ac:dyDescent="0.25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</row>
    <row r="1363" spans="1:13" x14ac:dyDescent="0.25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</row>
    <row r="1364" spans="1:13" x14ac:dyDescent="0.25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</row>
    <row r="1365" spans="1:13" x14ac:dyDescent="0.25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</row>
    <row r="1366" spans="1:13" x14ac:dyDescent="0.25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</row>
    <row r="1367" spans="1:13" x14ac:dyDescent="0.25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</row>
    <row r="1368" spans="1:13" x14ac:dyDescent="0.25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</row>
    <row r="1369" spans="1:13" x14ac:dyDescent="0.25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</row>
    <row r="1370" spans="1:13" x14ac:dyDescent="0.25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</row>
    <row r="1371" spans="1:13" x14ac:dyDescent="0.25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</row>
    <row r="1372" spans="1:13" x14ac:dyDescent="0.25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</row>
    <row r="1373" spans="1:13" x14ac:dyDescent="0.25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</row>
    <row r="1374" spans="1:13" x14ac:dyDescent="0.25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</row>
    <row r="1375" spans="1:13" x14ac:dyDescent="0.25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</row>
    <row r="1376" spans="1:13" x14ac:dyDescent="0.25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</row>
    <row r="1377" spans="1:13" x14ac:dyDescent="0.25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</row>
    <row r="1378" spans="1:13" x14ac:dyDescent="0.25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</row>
    <row r="1379" spans="1:13" x14ac:dyDescent="0.25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</row>
    <row r="1380" spans="1:13" x14ac:dyDescent="0.25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</row>
    <row r="1381" spans="1:13" x14ac:dyDescent="0.25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</row>
    <row r="1382" spans="1:13" x14ac:dyDescent="0.25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</row>
    <row r="1383" spans="1:13" x14ac:dyDescent="0.25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</row>
    <row r="1384" spans="1:13" x14ac:dyDescent="0.25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</row>
    <row r="1385" spans="1:13" x14ac:dyDescent="0.25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</row>
    <row r="1386" spans="1:13" x14ac:dyDescent="0.25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</row>
    <row r="1387" spans="1:13" x14ac:dyDescent="0.25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</row>
    <row r="1388" spans="1:13" x14ac:dyDescent="0.25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</row>
    <row r="1389" spans="1:13" x14ac:dyDescent="0.25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</row>
    <row r="1390" spans="1:13" x14ac:dyDescent="0.25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</row>
    <row r="1391" spans="1:13" x14ac:dyDescent="0.25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</row>
    <row r="1392" spans="1:13" x14ac:dyDescent="0.25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</row>
    <row r="1393" spans="1:13" x14ac:dyDescent="0.25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</row>
    <row r="1394" spans="1:13" x14ac:dyDescent="0.25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</row>
    <row r="1395" spans="1:13" x14ac:dyDescent="0.25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</row>
    <row r="1396" spans="1:13" x14ac:dyDescent="0.25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</row>
    <row r="1397" spans="1:13" x14ac:dyDescent="0.25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</row>
    <row r="1398" spans="1:13" x14ac:dyDescent="0.25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</row>
    <row r="1399" spans="1:13" x14ac:dyDescent="0.25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</row>
    <row r="1400" spans="1:13" x14ac:dyDescent="0.25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</row>
    <row r="1401" spans="1:13" x14ac:dyDescent="0.25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</row>
    <row r="1402" spans="1:13" x14ac:dyDescent="0.25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</row>
    <row r="1403" spans="1:13" x14ac:dyDescent="0.25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</row>
    <row r="1404" spans="1:13" x14ac:dyDescent="0.25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</row>
    <row r="1405" spans="1:13" x14ac:dyDescent="0.25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</row>
    <row r="1406" spans="1:13" x14ac:dyDescent="0.25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</row>
    <row r="1407" spans="1:13" x14ac:dyDescent="0.25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</row>
    <row r="1408" spans="1:13" x14ac:dyDescent="0.25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</row>
    <row r="1409" spans="1:13" x14ac:dyDescent="0.25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</row>
    <row r="1410" spans="1:13" x14ac:dyDescent="0.25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</row>
    <row r="1411" spans="1:13" x14ac:dyDescent="0.25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</row>
    <row r="1412" spans="1:13" x14ac:dyDescent="0.25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</row>
    <row r="1413" spans="1:13" x14ac:dyDescent="0.25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</row>
    <row r="1414" spans="1:13" x14ac:dyDescent="0.25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</row>
    <row r="1415" spans="1:13" x14ac:dyDescent="0.25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</row>
    <row r="1416" spans="1:13" x14ac:dyDescent="0.25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</row>
    <row r="1417" spans="1:13" x14ac:dyDescent="0.25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</row>
    <row r="1418" spans="1:13" x14ac:dyDescent="0.25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</row>
    <row r="1419" spans="1:13" x14ac:dyDescent="0.25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</row>
    <row r="1420" spans="1:13" x14ac:dyDescent="0.25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</row>
    <row r="1421" spans="1:13" x14ac:dyDescent="0.25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</row>
    <row r="1422" spans="1:13" x14ac:dyDescent="0.25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</row>
    <row r="1423" spans="1:13" x14ac:dyDescent="0.25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</row>
    <row r="1424" spans="1:13" x14ac:dyDescent="0.25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</row>
    <row r="1425" spans="1:13" x14ac:dyDescent="0.25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</row>
    <row r="1426" spans="1:13" x14ac:dyDescent="0.25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</row>
    <row r="1427" spans="1:13" x14ac:dyDescent="0.25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</row>
    <row r="1428" spans="1:13" x14ac:dyDescent="0.25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</row>
    <row r="1429" spans="1:13" x14ac:dyDescent="0.25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</row>
    <row r="1430" spans="1:13" x14ac:dyDescent="0.25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</row>
    <row r="1431" spans="1:13" x14ac:dyDescent="0.25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</row>
    <row r="1432" spans="1:13" x14ac:dyDescent="0.25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</row>
    <row r="1433" spans="1:13" x14ac:dyDescent="0.25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</row>
    <row r="1434" spans="1:13" x14ac:dyDescent="0.25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</row>
    <row r="1435" spans="1:13" x14ac:dyDescent="0.25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</row>
    <row r="1436" spans="1:13" x14ac:dyDescent="0.25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</row>
    <row r="1437" spans="1:13" x14ac:dyDescent="0.25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</row>
    <row r="1438" spans="1:13" x14ac:dyDescent="0.25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</row>
    <row r="1439" spans="1:13" x14ac:dyDescent="0.25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</row>
    <row r="1440" spans="1:13" x14ac:dyDescent="0.25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</row>
    <row r="1441" spans="1:13" x14ac:dyDescent="0.25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</row>
    <row r="1442" spans="1:13" x14ac:dyDescent="0.25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</row>
    <row r="1443" spans="1:13" x14ac:dyDescent="0.25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</row>
    <row r="1444" spans="1:13" x14ac:dyDescent="0.25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</row>
    <row r="1445" spans="1:13" x14ac:dyDescent="0.25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</row>
    <row r="1446" spans="1:13" x14ac:dyDescent="0.25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</row>
    <row r="1447" spans="1:13" x14ac:dyDescent="0.25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</row>
    <row r="1448" spans="1:13" x14ac:dyDescent="0.25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</row>
    <row r="1449" spans="1:13" x14ac:dyDescent="0.25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</row>
    <row r="1450" spans="1:13" x14ac:dyDescent="0.25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</row>
    <row r="1451" spans="1:13" x14ac:dyDescent="0.25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</row>
    <row r="1452" spans="1:13" x14ac:dyDescent="0.25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</row>
    <row r="1453" spans="1:13" x14ac:dyDescent="0.25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</row>
    <row r="1454" spans="1:13" x14ac:dyDescent="0.25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</row>
    <row r="1455" spans="1:13" x14ac:dyDescent="0.25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</row>
    <row r="1456" spans="1:13" x14ac:dyDescent="0.25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</row>
    <row r="1457" spans="1:13" x14ac:dyDescent="0.25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</row>
    <row r="1458" spans="1:13" x14ac:dyDescent="0.25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</row>
    <row r="1459" spans="1:13" x14ac:dyDescent="0.25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</row>
    <row r="1460" spans="1:13" x14ac:dyDescent="0.25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</row>
    <row r="1461" spans="1:13" x14ac:dyDescent="0.25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</row>
    <row r="1462" spans="1:13" x14ac:dyDescent="0.25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</row>
    <row r="1463" spans="1:13" x14ac:dyDescent="0.25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</row>
    <row r="1464" spans="1:13" x14ac:dyDescent="0.25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</row>
    <row r="1465" spans="1:13" x14ac:dyDescent="0.25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</row>
    <row r="1466" spans="1:13" x14ac:dyDescent="0.25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</row>
    <row r="1467" spans="1:13" x14ac:dyDescent="0.25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</row>
    <row r="1468" spans="1:13" x14ac:dyDescent="0.25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</row>
    <row r="1469" spans="1:13" x14ac:dyDescent="0.25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</row>
    <row r="1470" spans="1:13" x14ac:dyDescent="0.25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</row>
    <row r="1471" spans="1:13" x14ac:dyDescent="0.25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</row>
    <row r="1472" spans="1:13" x14ac:dyDescent="0.25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</row>
    <row r="1473" spans="1:13" x14ac:dyDescent="0.25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</row>
    <row r="1474" spans="1:13" x14ac:dyDescent="0.25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</row>
    <row r="1475" spans="1:13" x14ac:dyDescent="0.25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</row>
    <row r="1476" spans="1:13" x14ac:dyDescent="0.25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</row>
    <row r="1477" spans="1:13" x14ac:dyDescent="0.25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</row>
    <row r="1478" spans="1:13" x14ac:dyDescent="0.25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</row>
    <row r="1479" spans="1:13" x14ac:dyDescent="0.25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</row>
    <row r="1480" spans="1:13" x14ac:dyDescent="0.25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</row>
    <row r="1481" spans="1:13" x14ac:dyDescent="0.25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</row>
    <row r="1482" spans="1:13" x14ac:dyDescent="0.25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</row>
    <row r="1483" spans="1:13" x14ac:dyDescent="0.25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</row>
    <row r="1484" spans="1:13" x14ac:dyDescent="0.25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</row>
    <row r="1485" spans="1:13" x14ac:dyDescent="0.25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</row>
    <row r="1486" spans="1:13" x14ac:dyDescent="0.25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</row>
    <row r="1487" spans="1:13" x14ac:dyDescent="0.25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</row>
    <row r="1488" spans="1:13" x14ac:dyDescent="0.25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</row>
    <row r="1489" spans="1:13" x14ac:dyDescent="0.25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</row>
    <row r="1490" spans="1:13" x14ac:dyDescent="0.25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</row>
    <row r="1491" spans="1:13" x14ac:dyDescent="0.25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</row>
    <row r="1492" spans="1:13" x14ac:dyDescent="0.25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</row>
    <row r="1493" spans="1:13" x14ac:dyDescent="0.25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</row>
    <row r="1494" spans="1:13" x14ac:dyDescent="0.25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</row>
    <row r="1495" spans="1:13" x14ac:dyDescent="0.25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</row>
    <row r="1496" spans="1:13" x14ac:dyDescent="0.25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</row>
    <row r="1497" spans="1:13" x14ac:dyDescent="0.25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</row>
    <row r="1498" spans="1:13" x14ac:dyDescent="0.25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</row>
    <row r="1499" spans="1:13" x14ac:dyDescent="0.25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</row>
    <row r="1500" spans="1:13" x14ac:dyDescent="0.25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</row>
    <row r="1501" spans="1:13" x14ac:dyDescent="0.25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</row>
    <row r="1502" spans="1:13" x14ac:dyDescent="0.25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</row>
    <row r="1503" spans="1:13" x14ac:dyDescent="0.25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</row>
    <row r="1504" spans="1:13" x14ac:dyDescent="0.25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</row>
    <row r="1505" spans="1:13" x14ac:dyDescent="0.25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</row>
    <row r="1506" spans="1:13" x14ac:dyDescent="0.25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</row>
    <row r="1507" spans="1:13" x14ac:dyDescent="0.25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</row>
    <row r="1508" spans="1:13" x14ac:dyDescent="0.25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</row>
    <row r="1509" spans="1:13" x14ac:dyDescent="0.25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</row>
    <row r="1510" spans="1:13" x14ac:dyDescent="0.25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</row>
    <row r="1511" spans="1:13" x14ac:dyDescent="0.25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</row>
    <row r="1512" spans="1:13" x14ac:dyDescent="0.25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</row>
    <row r="1513" spans="1:13" x14ac:dyDescent="0.25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</row>
    <row r="1514" spans="1:13" x14ac:dyDescent="0.25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</row>
    <row r="1515" spans="1:13" x14ac:dyDescent="0.25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</row>
    <row r="1516" spans="1:13" x14ac:dyDescent="0.25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</row>
    <row r="1517" spans="1:13" x14ac:dyDescent="0.25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</row>
    <row r="1518" spans="1:13" x14ac:dyDescent="0.25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</row>
    <row r="1519" spans="1:13" x14ac:dyDescent="0.25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</row>
    <row r="1520" spans="1:13" x14ac:dyDescent="0.25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</row>
    <row r="1521" spans="1:13" x14ac:dyDescent="0.25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</row>
    <row r="1522" spans="1:13" x14ac:dyDescent="0.25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</row>
    <row r="1523" spans="1:13" x14ac:dyDescent="0.25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</row>
    <row r="1524" spans="1:13" x14ac:dyDescent="0.25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</row>
    <row r="1525" spans="1:13" x14ac:dyDescent="0.25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</row>
    <row r="1526" spans="1:13" x14ac:dyDescent="0.25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</row>
    <row r="1527" spans="1:13" x14ac:dyDescent="0.25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</row>
    <row r="1528" spans="1:13" x14ac:dyDescent="0.25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</row>
    <row r="1529" spans="1:13" x14ac:dyDescent="0.25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</row>
    <row r="1530" spans="1:13" x14ac:dyDescent="0.25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</row>
    <row r="1531" spans="1:13" x14ac:dyDescent="0.25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</row>
    <row r="1532" spans="1:13" x14ac:dyDescent="0.25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</row>
    <row r="1533" spans="1:13" x14ac:dyDescent="0.25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</row>
    <row r="1534" spans="1:13" x14ac:dyDescent="0.25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</row>
    <row r="1535" spans="1:13" x14ac:dyDescent="0.25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</row>
    <row r="1536" spans="1:13" x14ac:dyDescent="0.25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</row>
    <row r="1537" spans="1:13" x14ac:dyDescent="0.25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</row>
    <row r="1538" spans="1:13" x14ac:dyDescent="0.25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7"/>
  </sheetPr>
  <dimension ref="A1:F2"/>
  <sheetViews>
    <sheetView workbookViewId="0"/>
  </sheetViews>
  <sheetFormatPr defaultRowHeight="15" x14ac:dyDescent="0.25"/>
  <cols>
    <col min="1" max="1" width="15.28515625" style="11" bestFit="1" customWidth="1"/>
    <col min="2" max="2" width="12.5703125" style="11" bestFit="1" customWidth="1"/>
    <col min="3" max="3" width="12.85546875" style="11" bestFit="1" customWidth="1"/>
    <col min="4" max="4" width="15" style="11" bestFit="1" customWidth="1"/>
    <col min="5" max="5" width="12.42578125" style="11" bestFit="1" customWidth="1"/>
    <col min="6" max="6" width="12.7109375" style="11" bestFit="1" customWidth="1"/>
  </cols>
  <sheetData>
    <row r="1" spans="1:6" x14ac:dyDescent="0.25">
      <c r="A1" s="11" t="s">
        <v>22</v>
      </c>
      <c r="B1" s="11" t="s">
        <v>44</v>
      </c>
      <c r="C1" s="11" t="s">
        <v>69</v>
      </c>
      <c r="D1" s="11" t="s">
        <v>27</v>
      </c>
      <c r="E1" s="11" t="s">
        <v>70</v>
      </c>
      <c r="F1" s="11" t="s">
        <v>71</v>
      </c>
    </row>
    <row r="2" spans="1:6" x14ac:dyDescent="0.25">
      <c r="F2" s="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/>
  </sheetPr>
  <dimension ref="A1:C7"/>
  <sheetViews>
    <sheetView workbookViewId="0"/>
  </sheetViews>
  <sheetFormatPr defaultRowHeight="15" x14ac:dyDescent="0.25"/>
  <cols>
    <col min="1" max="1" width="15.7109375" bestFit="1" customWidth="1"/>
    <col min="2" max="2" width="9.5703125" bestFit="1" customWidth="1"/>
    <col min="3" max="3" width="7.28515625" customWidth="1"/>
    <col min="4" max="52" width="12" bestFit="1" customWidth="1"/>
  </cols>
  <sheetData>
    <row r="1" spans="1:3" x14ac:dyDescent="0.25">
      <c r="A1" s="1" t="s">
        <v>22</v>
      </c>
      <c r="B1" s="5" t="s">
        <v>11</v>
      </c>
    </row>
    <row r="2" spans="1:3" x14ac:dyDescent="0.25">
      <c r="A2" s="1" t="s">
        <v>44</v>
      </c>
      <c r="B2" s="5" t="s">
        <v>68</v>
      </c>
      <c r="C2" s="62" t="str">
        <f>IF(B2=StressedYieldCurvesFull!D2,"","Set the curve type on StressedYieldCurvePivot and StressedYieldCurvesFull to the same type")</f>
        <v/>
      </c>
    </row>
    <row r="3" spans="1:3" x14ac:dyDescent="0.25">
      <c r="A3" s="1" t="s">
        <v>110</v>
      </c>
      <c r="B3" s="5" t="s">
        <v>68</v>
      </c>
    </row>
    <row r="5" spans="1:3" x14ac:dyDescent="0.25">
      <c r="A5" s="1" t="s">
        <v>67</v>
      </c>
      <c r="C5" s="1" t="s">
        <v>114</v>
      </c>
    </row>
    <row r="6" spans="1:3" x14ac:dyDescent="0.25">
      <c r="A6" s="1" t="s">
        <v>70</v>
      </c>
      <c r="B6" s="1" t="s">
        <v>104</v>
      </c>
      <c r="C6" s="58" t="s">
        <v>68</v>
      </c>
    </row>
    <row r="7" spans="1:3" x14ac:dyDescent="0.25">
      <c r="A7" s="38" t="s">
        <v>68</v>
      </c>
      <c r="B7" s="5" t="s">
        <v>68</v>
      </c>
      <c r="C7" s="37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/>
  </sheetPr>
  <dimension ref="A1:BB8"/>
  <sheetViews>
    <sheetView workbookViewId="0"/>
  </sheetViews>
  <sheetFormatPr defaultRowHeight="15" x14ac:dyDescent="0.25"/>
  <cols>
    <col min="1" max="1" width="10.42578125" style="38" bestFit="1" customWidth="1"/>
    <col min="2" max="2" width="6" style="5" bestFit="1" customWidth="1"/>
    <col min="3" max="3" width="13.140625" style="5" customWidth="1"/>
    <col min="4" max="4" width="9.5703125" style="5" customWidth="1"/>
    <col min="5" max="52" width="8.42578125" style="5" bestFit="1" customWidth="1"/>
    <col min="53" max="16384" width="9.140625" style="5"/>
  </cols>
  <sheetData>
    <row r="1" spans="1:54" x14ac:dyDescent="0.25">
      <c r="A1" s="5"/>
      <c r="C1" s="1" t="s">
        <v>22</v>
      </c>
      <c r="D1" s="5" t="s">
        <v>11</v>
      </c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</row>
    <row r="2" spans="1:54" x14ac:dyDescent="0.25">
      <c r="A2" s="5"/>
      <c r="C2" s="1" t="s">
        <v>44</v>
      </c>
      <c r="D2" s="5" t="s">
        <v>68</v>
      </c>
      <c r="E2" s="62" t="str">
        <f>IF(D2=StressedYieldCurvePivot!B2,"","Set the curve type on StressedYieldCurvePivot and StressedYieldCurvesFull to the same type")</f>
        <v/>
      </c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</row>
    <row r="3" spans="1:54" x14ac:dyDescent="0.25">
      <c r="A3" s="5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</row>
    <row r="4" spans="1:54" x14ac:dyDescent="0.25">
      <c r="A4" s="5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4" x14ac:dyDescent="0.25">
      <c r="A5" s="5"/>
      <c r="C5"/>
      <c r="D5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</row>
    <row r="6" spans="1:54" x14ac:dyDescent="0.25">
      <c r="A6" s="5"/>
      <c r="C6"/>
      <c r="D6"/>
    </row>
    <row r="7" spans="1:54" x14ac:dyDescent="0.25">
      <c r="A7" s="38">
        <f>valuation_date</f>
        <v>42062</v>
      </c>
      <c r="B7" s="37">
        <f>A7-valuation_date</f>
        <v>0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</row>
    <row r="8" spans="1:54" x14ac:dyDescent="0.25">
      <c r="A8" s="38">
        <f>EOMONTH(A7,1)</f>
        <v>42094</v>
      </c>
      <c r="B8" s="37">
        <f>A8-valuation_date</f>
        <v>32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</row>
  </sheetData>
  <pageMargins left="0.7" right="0.7" top="0.75" bottom="0.75" header="0.3" footer="0.3"/>
  <pageSetup paperSize="9" orientation="portrait"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theme="7"/>
  </sheetPr>
  <dimension ref="A1:I2"/>
  <sheetViews>
    <sheetView workbookViewId="0"/>
  </sheetViews>
  <sheetFormatPr defaultRowHeight="15" x14ac:dyDescent="0.25"/>
  <cols>
    <col min="1" max="1" width="15.28515625" style="11" bestFit="1" customWidth="1"/>
    <col min="2" max="2" width="12.5703125" style="74" bestFit="1" customWidth="1"/>
    <col min="3" max="3" width="12.5703125" style="74" customWidth="1"/>
    <col min="4" max="4" width="12.140625" style="16" bestFit="1" customWidth="1"/>
    <col min="5" max="5" width="12.5703125" style="16" customWidth="1"/>
    <col min="6" max="6" width="12.85546875" style="16" bestFit="1" customWidth="1"/>
    <col min="7" max="7" width="12.42578125" style="11" bestFit="1" customWidth="1"/>
    <col min="8" max="8" width="18.85546875" style="75" customWidth="1"/>
    <col min="9" max="9" width="9.140625" style="57" customWidth="1"/>
    <col min="10" max="16384" width="9.140625" style="5"/>
  </cols>
  <sheetData>
    <row r="1" spans="1:9" x14ac:dyDescent="0.25">
      <c r="A1" s="11" t="s">
        <v>22</v>
      </c>
      <c r="B1" s="74" t="s">
        <v>44</v>
      </c>
      <c r="C1" s="74" t="s">
        <v>110</v>
      </c>
      <c r="D1" s="16" t="s">
        <v>111</v>
      </c>
      <c r="E1" s="16" t="s">
        <v>112</v>
      </c>
      <c r="F1" s="16" t="s">
        <v>114</v>
      </c>
      <c r="G1" s="11" t="s">
        <v>70</v>
      </c>
      <c r="H1" s="75" t="s">
        <v>71</v>
      </c>
      <c r="I1" s="57" t="s">
        <v>104</v>
      </c>
    </row>
    <row r="2" spans="1:9" x14ac:dyDescent="0.25">
      <c r="I2" s="5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2" tint="-0.749992370372631"/>
  </sheetPr>
  <dimension ref="A1:C2"/>
  <sheetViews>
    <sheetView workbookViewId="0"/>
  </sheetViews>
  <sheetFormatPr defaultRowHeight="15" x14ac:dyDescent="0.25"/>
  <cols>
    <col min="1" max="1" width="10.42578125" style="6" customWidth="1"/>
    <col min="2" max="2" width="6.140625" style="6" customWidth="1"/>
    <col min="3" max="3" width="12.85546875" style="11" customWidth="1"/>
  </cols>
  <sheetData>
    <row r="1" spans="1:3" x14ac:dyDescent="0.25">
      <c r="A1" s="11" t="s">
        <v>44</v>
      </c>
      <c r="B1" s="6" t="s">
        <v>34</v>
      </c>
      <c r="C1" s="11" t="s">
        <v>27</v>
      </c>
    </row>
    <row r="2" spans="1:3" x14ac:dyDescent="0.25">
      <c r="A2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2" tint="-0.749992370372631"/>
  </sheetPr>
  <dimension ref="A1:C1"/>
  <sheetViews>
    <sheetView workbookViewId="0"/>
  </sheetViews>
  <sheetFormatPr defaultRowHeight="15" x14ac:dyDescent="0.25"/>
  <cols>
    <col min="1" max="1" width="4.85546875" style="6" bestFit="1" customWidth="1"/>
    <col min="2" max="2" width="8.42578125" style="6" bestFit="1" customWidth="1"/>
    <col min="3" max="3" width="11" style="6" bestFit="1" customWidth="1"/>
  </cols>
  <sheetData>
    <row r="1" spans="1:3" x14ac:dyDescent="0.25">
      <c r="A1" s="6" t="s">
        <v>72</v>
      </c>
      <c r="B1" s="6" t="s">
        <v>73</v>
      </c>
      <c r="C1" s="6" t="s">
        <v>74</v>
      </c>
    </row>
  </sheetData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rgb="FFC00000"/>
  </sheetPr>
  <dimension ref="A1:C23"/>
  <sheetViews>
    <sheetView workbookViewId="0"/>
  </sheetViews>
  <sheetFormatPr defaultColWidth="9.140625" defaultRowHeight="15" x14ac:dyDescent="0.25"/>
  <cols>
    <col min="1" max="1" width="21" style="6" bestFit="1" customWidth="1"/>
    <col min="2" max="2" width="15.42578125" style="6" bestFit="1" customWidth="1"/>
    <col min="3" max="3" width="18.140625" style="6" bestFit="1" customWidth="1"/>
    <col min="4" max="4" width="9.7109375" style="6" bestFit="1" customWidth="1"/>
    <col min="5" max="5" width="9.140625" style="6" customWidth="1"/>
    <col min="6" max="16384" width="9.140625" style="6"/>
  </cols>
  <sheetData>
    <row r="1" spans="1:3" customFormat="1" ht="20.25" customHeight="1" thickBot="1" x14ac:dyDescent="0.35">
      <c r="A1" s="18" t="s">
        <v>75</v>
      </c>
      <c r="B1" s="18"/>
    </row>
    <row r="2" spans="1:3" customFormat="1" ht="15.75" customHeight="1" thickTop="1" x14ac:dyDescent="0.25"/>
    <row r="3" spans="1:3" customFormat="1" ht="18" customHeight="1" thickBot="1" x14ac:dyDescent="0.35">
      <c r="A3" s="19" t="s">
        <v>76</v>
      </c>
      <c r="B3" s="19"/>
    </row>
    <row r="4" spans="1:3" customFormat="1" ht="15.75" customHeight="1" thickTop="1" x14ac:dyDescent="0.25"/>
    <row r="5" spans="1:3" x14ac:dyDescent="0.25">
      <c r="A5" s="6" t="s">
        <v>77</v>
      </c>
      <c r="B5" s="28">
        <f>SUM('Hedge detail - Nominal'!C138:M138)</f>
        <v>0</v>
      </c>
    </row>
    <row r="6" spans="1:3" x14ac:dyDescent="0.25">
      <c r="A6" s="6" t="s">
        <v>78</v>
      </c>
      <c r="B6" s="28">
        <f>SUM(IFERROR('Hedge detail - ILB'!C83:K83,0))</f>
        <v>0</v>
      </c>
    </row>
    <row r="8" spans="1:3" x14ac:dyDescent="0.25">
      <c r="A8" s="6" t="s">
        <v>79</v>
      </c>
      <c r="B8" s="27">
        <f t="array" ref="B8">SUM(HedgeResults[LiabilityRandsPerPoint])-SUM(IFERROR('Hedge detail - Nominal'!$C$136:$M$136,0))-SUM(IFERROR('Hedge detail - ILB'!$C$81:$K$81,0))</f>
        <v>0</v>
      </c>
      <c r="C8" s="35"/>
    </row>
    <row r="9" spans="1:3" x14ac:dyDescent="0.25">
      <c r="A9" s="6" t="s">
        <v>80</v>
      </c>
      <c r="B9" s="27">
        <f>SUM(HedgeResults[CurrentHoldingsRandsPerPoint])+SUM(HedgeResults[FictionalTradeRandsPerPoint])-SUM('Hedge detail - Nominal'!$C$134:$M$134)-SUM('Hedge detail - ILB'!$C$79:$K$79)</f>
        <v>0</v>
      </c>
    </row>
    <row r="10" spans="1:3" x14ac:dyDescent="0.25">
      <c r="A10" s="6" t="s">
        <v>81</v>
      </c>
      <c r="B10" s="27">
        <f>ROUND(SUM(HedgeResults[NetRandsPerPointRequired])-SUM('Hedge detail - Nominal'!$O$134:$Y$134)-SUM('Hedge detail - ILB'!$M$79:$U$79),2)</f>
        <v>0</v>
      </c>
    </row>
    <row r="11" spans="1:3" x14ac:dyDescent="0.25">
      <c r="A11" s="6" t="s">
        <v>82</v>
      </c>
      <c r="B11" s="27">
        <f>SUM(HedgeResults[NotionalsPerR1])-'Hedge detail - Nominal'!$E$46-'Hedge detail - ILB'!$E$30</f>
        <v>0</v>
      </c>
    </row>
    <row r="12" spans="1:3" x14ac:dyDescent="0.25">
      <c r="A12" s="6" t="s">
        <v>81</v>
      </c>
      <c r="B12" s="27">
        <f>ROUND(SUM(HedgeResults[LiabilityRandsPerPoint])-SUM(HedgeResults[CurrentHoldingsRandsPerPoint])-SUM(HedgeResults[FictionalTradeRandsPerPoint])-SUM(HedgeResults[NetRandsPerPointRequired]),2)</f>
        <v>0</v>
      </c>
    </row>
    <row r="22" spans="1:2" customFormat="1" ht="15.75" customHeight="1" thickBot="1" x14ac:dyDescent="0.3">
      <c r="A22" s="23" t="s">
        <v>83</v>
      </c>
      <c r="B22" s="36">
        <f>ROUND(SUM(B4:B21),2)</f>
        <v>0</v>
      </c>
    </row>
    <row r="23" spans="1:2" customFormat="1" ht="15.75" customHeight="1" thickTop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3"/>
  </sheetPr>
  <dimension ref="A1:AT195"/>
  <sheetViews>
    <sheetView workbookViewId="0"/>
  </sheetViews>
  <sheetFormatPr defaultColWidth="9.140625" defaultRowHeight="15" x14ac:dyDescent="0.25"/>
  <cols>
    <col min="1" max="1" width="25.5703125" style="6" customWidth="1"/>
    <col min="2" max="2" width="16.28515625" style="10" customWidth="1"/>
    <col min="3" max="6" width="13.85546875" style="10" customWidth="1"/>
    <col min="7" max="7" width="12.7109375" style="10" customWidth="1"/>
    <col min="8" max="8" width="14.28515625" style="10" customWidth="1"/>
    <col min="9" max="9" width="14.7109375" style="10" customWidth="1"/>
    <col min="10" max="10" width="14.28515625" style="10" customWidth="1"/>
    <col min="11" max="11" width="14.7109375" style="10" customWidth="1"/>
    <col min="12" max="12" width="14.28515625" style="10" customWidth="1"/>
    <col min="13" max="14" width="14.7109375" style="10" bestFit="1" customWidth="1"/>
    <col min="15" max="15" width="15.85546875" style="10" bestFit="1" customWidth="1"/>
    <col min="16" max="16" width="16.5703125" style="10" bestFit="1" customWidth="1"/>
    <col min="17" max="17" width="15.85546875" style="10" bestFit="1" customWidth="1"/>
    <col min="18" max="18" width="15.5703125" style="10" bestFit="1" customWidth="1"/>
    <col min="19" max="19" width="15.85546875" style="10" bestFit="1" customWidth="1"/>
    <col min="20" max="20" width="15.5703125" style="10" bestFit="1" customWidth="1"/>
    <col min="21" max="21" width="15.140625" style="10" bestFit="1" customWidth="1"/>
    <col min="22" max="22" width="14.7109375" style="10" bestFit="1" customWidth="1"/>
    <col min="23" max="23" width="22.7109375" style="10" bestFit="1" customWidth="1"/>
    <col min="24" max="24" width="15.5703125" style="10" bestFit="1" customWidth="1"/>
    <col min="25" max="25" width="16.140625" style="10" bestFit="1" customWidth="1"/>
    <col min="26" max="26" width="14.7109375" style="10" bestFit="1" customWidth="1"/>
    <col min="27" max="27" width="16.140625" style="10" bestFit="1" customWidth="1"/>
    <col min="28" max="28" width="14.7109375" style="10" bestFit="1" customWidth="1"/>
    <col min="29" max="29" width="17.5703125" style="10" bestFit="1" customWidth="1"/>
    <col min="30" max="30" width="16.5703125" style="10" bestFit="1" customWidth="1"/>
    <col min="31" max="31" width="15.140625" style="10" bestFit="1" customWidth="1"/>
    <col min="32" max="32" width="14.7109375" style="10" bestFit="1" customWidth="1"/>
    <col min="33" max="33" width="15.140625" style="10" bestFit="1" customWidth="1"/>
    <col min="34" max="34" width="14.7109375" style="10" bestFit="1" customWidth="1"/>
    <col min="35" max="35" width="15.140625" style="10" bestFit="1" customWidth="1"/>
    <col min="36" max="36" width="14.7109375" style="10" bestFit="1" customWidth="1"/>
    <col min="37" max="37" width="15.85546875" style="10" bestFit="1" customWidth="1"/>
    <col min="38" max="38" width="16.5703125" style="10" bestFit="1" customWidth="1"/>
    <col min="39" max="39" width="15.140625" style="10" bestFit="1" customWidth="1"/>
    <col min="40" max="40" width="14.7109375" style="10" bestFit="1" customWidth="1"/>
    <col min="41" max="41" width="15.85546875" style="10" bestFit="1" customWidth="1"/>
    <col min="42" max="42" width="15.5703125" style="10" bestFit="1" customWidth="1"/>
    <col min="43" max="43" width="21.140625" style="10" bestFit="1" customWidth="1"/>
    <col min="44" max="44" width="14.7109375" style="10" bestFit="1" customWidth="1"/>
    <col min="45" max="45" width="20.140625" style="10" bestFit="1" customWidth="1"/>
    <col min="46" max="46" width="19.7109375" style="10" bestFit="1" customWidth="1"/>
    <col min="47" max="47" width="9.140625" style="10" customWidth="1"/>
    <col min="48" max="16384" width="9.140625" style="10"/>
  </cols>
  <sheetData>
    <row r="1" spans="1:46" x14ac:dyDescent="0.25">
      <c r="A1" s="1" t="s">
        <v>97</v>
      </c>
      <c r="B1" s="5" t="s">
        <v>98</v>
      </c>
    </row>
    <row r="2" spans="1:46" x14ac:dyDescent="0.2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46" x14ac:dyDescent="0.25">
      <c r="A3" s="1" t="s">
        <v>7</v>
      </c>
      <c r="B3" s="1" t="s">
        <v>9</v>
      </c>
      <c r="C3"/>
      <c r="D3"/>
      <c r="E3"/>
      <c r="F3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</row>
    <row r="4" spans="1:46" x14ac:dyDescent="0.25">
      <c r="A4" s="4" t="s">
        <v>6</v>
      </c>
      <c r="B4" s="5" t="s">
        <v>68</v>
      </c>
      <c r="C4"/>
      <c r="D4"/>
      <c r="E4"/>
      <c r="F4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</row>
    <row r="5" spans="1:46" x14ac:dyDescent="0.25">
      <c r="A5" s="3" t="s">
        <v>68</v>
      </c>
      <c r="B5" s="2"/>
      <c r="C5"/>
      <c r="D5"/>
      <c r="E5"/>
      <c r="F5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</row>
    <row r="6" spans="1:46" x14ac:dyDescent="0.25">
      <c r="A6" s="3" t="s">
        <v>8</v>
      </c>
      <c r="B6" s="2"/>
      <c r="C6"/>
      <c r="D6"/>
      <c r="E6"/>
      <c r="F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</row>
    <row r="7" spans="1:46" x14ac:dyDescent="0.25">
      <c r="A7"/>
      <c r="B7"/>
      <c r="C7"/>
      <c r="D7"/>
      <c r="E7"/>
      <c r="F7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</row>
    <row r="8" spans="1:46" x14ac:dyDescent="0.25">
      <c r="A8"/>
      <c r="B8"/>
      <c r="C8"/>
      <c r="D8"/>
      <c r="E8"/>
      <c r="F8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</row>
    <row r="9" spans="1:46" x14ac:dyDescent="0.25">
      <c r="A9"/>
      <c r="B9"/>
      <c r="C9"/>
      <c r="D9"/>
      <c r="E9"/>
      <c r="F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spans="1:46" x14ac:dyDescent="0.25">
      <c r="A10"/>
      <c r="B10"/>
      <c r="C10"/>
      <c r="D10"/>
      <c r="E10"/>
      <c r="F1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</row>
    <row r="11" spans="1:46" x14ac:dyDescent="0.25">
      <c r="A11"/>
      <c r="B11"/>
      <c r="C11"/>
      <c r="D11"/>
      <c r="E11"/>
      <c r="F11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</row>
    <row r="12" spans="1:46" x14ac:dyDescent="0.25">
      <c r="A12"/>
      <c r="B12"/>
      <c r="C12"/>
      <c r="D12"/>
      <c r="E12"/>
      <c r="F12"/>
      <c r="G12" s="6"/>
    </row>
    <row r="13" spans="1:46" x14ac:dyDescent="0.25">
      <c r="A13"/>
      <c r="B13"/>
      <c r="C13"/>
      <c r="D13"/>
      <c r="E13"/>
      <c r="F13"/>
      <c r="G13" s="6"/>
    </row>
    <row r="14" spans="1:46" x14ac:dyDescent="0.25">
      <c r="A14"/>
      <c r="B14"/>
      <c r="C14"/>
      <c r="D14"/>
      <c r="E14"/>
      <c r="F14"/>
      <c r="G14" s="6"/>
    </row>
    <row r="15" spans="1:46" x14ac:dyDescent="0.25">
      <c r="A15"/>
      <c r="B15"/>
      <c r="C15"/>
      <c r="D15"/>
      <c r="E15"/>
      <c r="F15"/>
      <c r="G15" s="6"/>
    </row>
    <row r="16" spans="1:46" x14ac:dyDescent="0.25">
      <c r="A16"/>
      <c r="B16"/>
      <c r="C16"/>
      <c r="D16"/>
      <c r="E16"/>
      <c r="F16"/>
      <c r="G16" s="6"/>
    </row>
    <row r="17" spans="1:7" x14ac:dyDescent="0.25">
      <c r="A17"/>
      <c r="B17"/>
      <c r="C17"/>
      <c r="D17"/>
      <c r="E17"/>
      <c r="F17"/>
      <c r="G17" s="6"/>
    </row>
    <row r="18" spans="1:7" x14ac:dyDescent="0.25">
      <c r="A18"/>
      <c r="B18"/>
      <c r="C18"/>
      <c r="D18"/>
      <c r="E18"/>
      <c r="F18"/>
      <c r="G18" s="6"/>
    </row>
    <row r="19" spans="1:7" x14ac:dyDescent="0.25">
      <c r="A19"/>
      <c r="B19"/>
      <c r="C19"/>
      <c r="D19"/>
      <c r="E19"/>
      <c r="F19"/>
      <c r="G19" s="6"/>
    </row>
    <row r="20" spans="1:7" x14ac:dyDescent="0.25">
      <c r="A20"/>
      <c r="B20"/>
      <c r="C20"/>
      <c r="D20"/>
      <c r="E20"/>
      <c r="F20"/>
      <c r="G20" s="6"/>
    </row>
    <row r="21" spans="1:7" x14ac:dyDescent="0.25">
      <c r="A21"/>
      <c r="B21"/>
      <c r="C21"/>
      <c r="D21"/>
      <c r="E21"/>
      <c r="F21"/>
      <c r="G21" s="6"/>
    </row>
    <row r="22" spans="1:7" x14ac:dyDescent="0.25">
      <c r="A22"/>
      <c r="B22"/>
      <c r="C22"/>
      <c r="D22"/>
      <c r="E22"/>
      <c r="F22"/>
      <c r="G22" s="6"/>
    </row>
    <row r="23" spans="1:7" x14ac:dyDescent="0.25">
      <c r="A23"/>
      <c r="B23"/>
      <c r="C23"/>
      <c r="D23"/>
      <c r="E23"/>
      <c r="F23"/>
      <c r="G23" s="6"/>
    </row>
    <row r="24" spans="1:7" x14ac:dyDescent="0.25">
      <c r="A24"/>
      <c r="B24"/>
      <c r="C24"/>
      <c r="D24"/>
      <c r="E24"/>
      <c r="F24"/>
      <c r="G24" s="6"/>
    </row>
    <row r="25" spans="1:7" x14ac:dyDescent="0.25">
      <c r="A25"/>
      <c r="B25"/>
      <c r="C25"/>
      <c r="D25"/>
      <c r="E25"/>
      <c r="F25"/>
      <c r="G25" s="6"/>
    </row>
    <row r="26" spans="1:7" x14ac:dyDescent="0.25">
      <c r="A26"/>
      <c r="B26"/>
      <c r="C26"/>
      <c r="D26"/>
      <c r="E26"/>
      <c r="F26"/>
      <c r="G26" s="6"/>
    </row>
    <row r="27" spans="1:7" x14ac:dyDescent="0.25">
      <c r="A27"/>
      <c r="B27"/>
      <c r="C27"/>
      <c r="D27"/>
      <c r="E27"/>
      <c r="F27"/>
      <c r="G27" s="6"/>
    </row>
    <row r="28" spans="1:7" x14ac:dyDescent="0.25">
      <c r="A28"/>
      <c r="B28"/>
      <c r="C28"/>
      <c r="D28"/>
      <c r="E28"/>
      <c r="F28"/>
      <c r="G28" s="6"/>
    </row>
    <row r="29" spans="1:7" x14ac:dyDescent="0.25">
      <c r="A29"/>
      <c r="B29"/>
      <c r="C29"/>
      <c r="D29"/>
      <c r="E29"/>
      <c r="F29"/>
      <c r="G29" s="6"/>
    </row>
    <row r="30" spans="1:7" x14ac:dyDescent="0.25">
      <c r="A30"/>
      <c r="B30"/>
      <c r="C30"/>
      <c r="D30"/>
      <c r="E30"/>
      <c r="F30"/>
      <c r="G30" s="6"/>
    </row>
    <row r="31" spans="1:7" x14ac:dyDescent="0.25">
      <c r="A31"/>
      <c r="B31"/>
      <c r="C31"/>
      <c r="D31"/>
      <c r="E31"/>
      <c r="F31"/>
      <c r="G31" s="6"/>
    </row>
    <row r="32" spans="1:7" x14ac:dyDescent="0.25">
      <c r="A32"/>
      <c r="B32"/>
      <c r="C32"/>
      <c r="D32"/>
      <c r="E32"/>
      <c r="F32"/>
      <c r="G32" s="6"/>
    </row>
    <row r="33" spans="1:7" x14ac:dyDescent="0.25">
      <c r="A33"/>
      <c r="B33"/>
      <c r="C33"/>
      <c r="D33"/>
      <c r="E33"/>
      <c r="F33"/>
      <c r="G33" s="6"/>
    </row>
    <row r="34" spans="1:7" x14ac:dyDescent="0.25">
      <c r="A34"/>
      <c r="B34"/>
      <c r="C34"/>
      <c r="D34"/>
      <c r="E34"/>
      <c r="F34"/>
      <c r="G34" s="6"/>
    </row>
    <row r="35" spans="1:7" x14ac:dyDescent="0.25">
      <c r="A35"/>
      <c r="B35"/>
      <c r="C35"/>
      <c r="D35"/>
      <c r="E35"/>
      <c r="F35"/>
      <c r="G35" s="6"/>
    </row>
    <row r="36" spans="1:7" x14ac:dyDescent="0.25">
      <c r="A36"/>
      <c r="B36"/>
      <c r="C36"/>
      <c r="D36"/>
      <c r="E36"/>
      <c r="F36"/>
      <c r="G36" s="6"/>
    </row>
    <row r="37" spans="1:7" x14ac:dyDescent="0.25">
      <c r="A37"/>
      <c r="B37"/>
      <c r="C37"/>
      <c r="D37"/>
      <c r="E37"/>
      <c r="F37"/>
      <c r="G37" s="6"/>
    </row>
    <row r="38" spans="1:7" x14ac:dyDescent="0.25">
      <c r="A38"/>
      <c r="B38"/>
      <c r="C38"/>
      <c r="D38"/>
      <c r="E38"/>
      <c r="F38"/>
      <c r="G38" s="6"/>
    </row>
    <row r="39" spans="1:7" x14ac:dyDescent="0.25">
      <c r="A39"/>
      <c r="B39"/>
      <c r="C39"/>
      <c r="D39"/>
      <c r="E39"/>
      <c r="F39"/>
      <c r="G39" s="6"/>
    </row>
    <row r="40" spans="1:7" x14ac:dyDescent="0.25">
      <c r="A40"/>
      <c r="B40"/>
      <c r="C40"/>
      <c r="D40"/>
      <c r="E40"/>
      <c r="F40"/>
      <c r="G40" s="6"/>
    </row>
    <row r="41" spans="1:7" x14ac:dyDescent="0.25">
      <c r="A41"/>
      <c r="B41"/>
      <c r="C41"/>
      <c r="D41"/>
      <c r="E41"/>
      <c r="F41"/>
      <c r="G41" s="6"/>
    </row>
    <row r="42" spans="1:7" x14ac:dyDescent="0.25">
      <c r="A42"/>
      <c r="B42"/>
      <c r="C42" s="6"/>
      <c r="D42" s="6"/>
      <c r="E42" s="6"/>
      <c r="F42" s="6"/>
      <c r="G42" s="6"/>
    </row>
    <row r="43" spans="1:7" x14ac:dyDescent="0.25">
      <c r="A43"/>
      <c r="B43"/>
      <c r="C43" s="6"/>
      <c r="D43" s="6"/>
      <c r="E43" s="6"/>
      <c r="F43" s="6"/>
      <c r="G43" s="6"/>
    </row>
    <row r="44" spans="1:7" x14ac:dyDescent="0.25">
      <c r="B44" s="6"/>
    </row>
    <row r="45" spans="1:7" x14ac:dyDescent="0.25">
      <c r="B45" s="6"/>
    </row>
    <row r="46" spans="1:7" x14ac:dyDescent="0.25">
      <c r="B46" s="6"/>
    </row>
    <row r="47" spans="1:7" x14ac:dyDescent="0.25">
      <c r="B47" s="6"/>
    </row>
    <row r="48" spans="1:7" x14ac:dyDescent="0.25">
      <c r="B48" s="6"/>
    </row>
    <row r="49" spans="2:2" x14ac:dyDescent="0.25">
      <c r="B49" s="6"/>
    </row>
    <row r="50" spans="2:2" x14ac:dyDescent="0.25">
      <c r="B50" s="6"/>
    </row>
    <row r="51" spans="2:2" x14ac:dyDescent="0.25">
      <c r="B51" s="6"/>
    </row>
    <row r="52" spans="2:2" x14ac:dyDescent="0.25">
      <c r="B52" s="6"/>
    </row>
    <row r="53" spans="2:2" x14ac:dyDescent="0.25">
      <c r="B53" s="6"/>
    </row>
    <row r="54" spans="2:2" x14ac:dyDescent="0.25">
      <c r="B54" s="6"/>
    </row>
    <row r="55" spans="2:2" x14ac:dyDescent="0.25">
      <c r="B55" s="6"/>
    </row>
    <row r="56" spans="2:2" x14ac:dyDescent="0.25">
      <c r="B56" s="6"/>
    </row>
    <row r="57" spans="2:2" x14ac:dyDescent="0.25">
      <c r="B57" s="6"/>
    </row>
    <row r="58" spans="2:2" x14ac:dyDescent="0.25">
      <c r="B58" s="6"/>
    </row>
    <row r="59" spans="2:2" x14ac:dyDescent="0.25">
      <c r="B59" s="6"/>
    </row>
    <row r="60" spans="2:2" x14ac:dyDescent="0.25">
      <c r="B60" s="6"/>
    </row>
    <row r="61" spans="2:2" x14ac:dyDescent="0.25">
      <c r="B61" s="6"/>
    </row>
    <row r="62" spans="2:2" x14ac:dyDescent="0.25">
      <c r="B62" s="6"/>
    </row>
    <row r="63" spans="2:2" x14ac:dyDescent="0.25">
      <c r="B63" s="6"/>
    </row>
    <row r="64" spans="2:2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  <row r="72" spans="2:2" x14ac:dyDescent="0.25">
      <c r="B72" s="6"/>
    </row>
    <row r="73" spans="2:2" x14ac:dyDescent="0.25">
      <c r="B73" s="6"/>
    </row>
    <row r="74" spans="2:2" x14ac:dyDescent="0.25">
      <c r="B74" s="6"/>
    </row>
    <row r="75" spans="2:2" x14ac:dyDescent="0.25">
      <c r="B75" s="6"/>
    </row>
    <row r="76" spans="2:2" x14ac:dyDescent="0.25">
      <c r="B76" s="6"/>
    </row>
    <row r="77" spans="2:2" x14ac:dyDescent="0.25">
      <c r="B77" s="6"/>
    </row>
    <row r="78" spans="2:2" x14ac:dyDescent="0.25">
      <c r="B78" s="6"/>
    </row>
    <row r="79" spans="2:2" x14ac:dyDescent="0.25">
      <c r="B79" s="6"/>
    </row>
    <row r="80" spans="2:2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3"/>
  </sheetPr>
  <dimension ref="A1:BM16"/>
  <sheetViews>
    <sheetView workbookViewId="0"/>
  </sheetViews>
  <sheetFormatPr defaultColWidth="9.140625" defaultRowHeight="15" x14ac:dyDescent="0.25"/>
  <cols>
    <col min="1" max="1" width="11.28515625" style="6" customWidth="1"/>
    <col min="2" max="2" width="9.5703125" style="10" customWidth="1"/>
    <col min="3" max="3" width="8.7109375" style="10" bestFit="1" customWidth="1"/>
    <col min="4" max="4" width="12.7109375" style="10" customWidth="1"/>
    <col min="5" max="5" width="12.5703125" style="10" customWidth="1"/>
    <col min="6" max="6" width="11.28515625" style="10" bestFit="1" customWidth="1"/>
    <col min="7" max="7" width="14.28515625" style="10" customWidth="1"/>
    <col min="8" max="8" width="14.7109375" style="10" customWidth="1"/>
    <col min="9" max="9" width="14.28515625" style="10" customWidth="1"/>
    <col min="10" max="10" width="14.7109375" style="10" customWidth="1"/>
    <col min="11" max="11" width="14.28515625" style="10" customWidth="1"/>
    <col min="12" max="12" width="14.7109375" style="10" customWidth="1"/>
    <col min="13" max="13" width="14.28515625" style="10" customWidth="1"/>
    <col min="14" max="14" width="14.7109375" style="10" customWidth="1"/>
    <col min="15" max="15" width="14.28515625" style="10" customWidth="1"/>
    <col min="16" max="16" width="15.85546875" style="10" customWidth="1"/>
    <col min="17" max="17" width="14.28515625" style="10" customWidth="1"/>
    <col min="18" max="18" width="14.7109375" style="10" customWidth="1"/>
    <col min="19" max="19" width="14.28515625" style="10" customWidth="1"/>
    <col min="20" max="20" width="20.5703125" style="10" customWidth="1"/>
    <col min="21" max="21" width="14.28515625" style="10" customWidth="1"/>
    <col min="22" max="22" width="14.7109375" style="10" customWidth="1"/>
    <col min="23" max="23" width="14.28515625" style="10" customWidth="1"/>
    <col min="24" max="24" width="14.7109375" style="10" customWidth="1"/>
    <col min="25" max="25" width="14.28515625" style="10" customWidth="1"/>
    <col min="26" max="26" width="14.7109375" style="10" customWidth="1"/>
    <col min="27" max="27" width="14.28515625" style="10" customWidth="1"/>
    <col min="28" max="28" width="14.7109375" style="10" customWidth="1"/>
    <col min="29" max="29" width="14.28515625" style="10" customWidth="1"/>
    <col min="30" max="30" width="14.7109375" style="10" customWidth="1"/>
    <col min="31" max="31" width="14.28515625" style="10" customWidth="1"/>
    <col min="32" max="33" width="14.7109375" style="10" bestFit="1" customWidth="1"/>
    <col min="34" max="34" width="15.85546875" style="10" bestFit="1" customWidth="1"/>
    <col min="35" max="35" width="16.5703125" style="10" bestFit="1" customWidth="1"/>
    <col min="36" max="36" width="15.85546875" style="10" bestFit="1" customWidth="1"/>
    <col min="37" max="37" width="15.5703125" style="10" bestFit="1" customWidth="1"/>
    <col min="38" max="38" width="15.85546875" style="10" bestFit="1" customWidth="1"/>
    <col min="39" max="39" width="15.5703125" style="10" bestFit="1" customWidth="1"/>
    <col min="40" max="40" width="15.140625" style="10" bestFit="1" customWidth="1"/>
    <col min="41" max="41" width="14.7109375" style="10" bestFit="1" customWidth="1"/>
    <col min="42" max="42" width="22.7109375" style="10" bestFit="1" customWidth="1"/>
    <col min="43" max="43" width="15.5703125" style="10" bestFit="1" customWidth="1"/>
    <col min="44" max="44" width="16.140625" style="10" bestFit="1" customWidth="1"/>
    <col min="45" max="45" width="14.7109375" style="10" bestFit="1" customWidth="1"/>
    <col min="46" max="46" width="16.140625" style="10" bestFit="1" customWidth="1"/>
    <col min="47" max="47" width="14.7109375" style="10" bestFit="1" customWidth="1"/>
    <col min="48" max="48" width="17.5703125" style="10" bestFit="1" customWidth="1"/>
    <col min="49" max="49" width="16.5703125" style="10" bestFit="1" customWidth="1"/>
    <col min="50" max="50" width="15.140625" style="10" bestFit="1" customWidth="1"/>
    <col min="51" max="51" width="14.7109375" style="10" bestFit="1" customWidth="1"/>
    <col min="52" max="52" width="15.140625" style="10" bestFit="1" customWidth="1"/>
    <col min="53" max="53" width="14.7109375" style="10" bestFit="1" customWidth="1"/>
    <col min="54" max="54" width="15.140625" style="10" bestFit="1" customWidth="1"/>
    <col min="55" max="55" width="14.7109375" style="10" bestFit="1" customWidth="1"/>
    <col min="56" max="56" width="15.85546875" style="10" bestFit="1" customWidth="1"/>
    <col min="57" max="57" width="16.5703125" style="10" bestFit="1" customWidth="1"/>
    <col min="58" max="58" width="15.140625" style="10" bestFit="1" customWidth="1"/>
    <col min="59" max="59" width="14.7109375" style="10" bestFit="1" customWidth="1"/>
    <col min="60" max="60" width="15.85546875" style="10" bestFit="1" customWidth="1"/>
    <col min="61" max="61" width="15.5703125" style="10" bestFit="1" customWidth="1"/>
    <col min="62" max="62" width="21.140625" style="10" bestFit="1" customWidth="1"/>
    <col min="63" max="63" width="14.7109375" style="10" bestFit="1" customWidth="1"/>
    <col min="64" max="64" width="20.140625" style="10" bestFit="1" customWidth="1"/>
    <col min="65" max="65" width="19.7109375" style="10" bestFit="1" customWidth="1"/>
    <col min="66" max="66" width="9.140625" style="10" customWidth="1"/>
    <col min="67" max="16384" width="9.140625" style="10"/>
  </cols>
  <sheetData>
    <row r="1" spans="1:65" x14ac:dyDescent="0.25">
      <c r="A1" s="1" t="s">
        <v>97</v>
      </c>
      <c r="B1" s="5" t="s">
        <v>98</v>
      </c>
    </row>
    <row r="2" spans="1:65" x14ac:dyDescent="0.25">
      <c r="A2" s="1" t="s">
        <v>10</v>
      </c>
      <c r="B2" s="5" t="s">
        <v>68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</row>
    <row r="3" spans="1:65" x14ac:dyDescent="0.25">
      <c r="A3"/>
      <c r="B3"/>
      <c r="C3"/>
      <c r="D3"/>
      <c r="E3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</row>
    <row r="4" spans="1:65" s="54" customFormat="1" ht="45" x14ac:dyDescent="0.25">
      <c r="A4"/>
      <c r="B4"/>
      <c r="C4" s="56" t="s">
        <v>12</v>
      </c>
      <c r="D4" s="56" t="s">
        <v>101</v>
      </c>
      <c r="E4" s="56" t="s">
        <v>102</v>
      </c>
      <c r="F4" s="56" t="s">
        <v>100</v>
      </c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</row>
    <row r="5" spans="1:65" x14ac:dyDescent="0.25">
      <c r="A5" s="5" t="s">
        <v>68</v>
      </c>
      <c r="B5" s="5" t="s">
        <v>68</v>
      </c>
      <c r="C5" s="2"/>
      <c r="D5" s="2"/>
      <c r="E5" s="2"/>
      <c r="F5" s="2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</row>
    <row r="6" spans="1:65" x14ac:dyDescent="0.25">
      <c r="A6" s="5" t="s">
        <v>8</v>
      </c>
      <c r="B6"/>
      <c r="C6" s="2"/>
      <c r="D6" s="2"/>
      <c r="E6" s="2"/>
      <c r="F6" s="2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1:65" x14ac:dyDescent="0.25">
      <c r="A7"/>
      <c r="B7"/>
      <c r="C7"/>
      <c r="D7"/>
      <c r="E7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</row>
    <row r="8" spans="1:65" x14ac:dyDescent="0.25">
      <c r="A8"/>
      <c r="B8"/>
      <c r="C8"/>
      <c r="D8"/>
      <c r="E8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</row>
    <row r="9" spans="1:65" x14ac:dyDescent="0.25">
      <c r="A9"/>
      <c r="B9"/>
      <c r="C9"/>
      <c r="D9"/>
      <c r="E9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</row>
    <row r="10" spans="1:65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</row>
    <row r="11" spans="1:65" x14ac:dyDescent="0.25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</row>
    <row r="12" spans="1:65" x14ac:dyDescent="0.25">
      <c r="B12" s="6"/>
      <c r="C12" s="6"/>
      <c r="D12" s="6"/>
      <c r="E12" s="6"/>
    </row>
    <row r="13" spans="1:65" x14ac:dyDescent="0.25">
      <c r="B13" s="6"/>
      <c r="C13" s="6"/>
      <c r="D13" s="6"/>
      <c r="E13" s="6"/>
    </row>
    <row r="14" spans="1:65" x14ac:dyDescent="0.25">
      <c r="B14" s="6"/>
      <c r="C14" s="6"/>
      <c r="D14" s="6"/>
      <c r="E14" s="6"/>
    </row>
    <row r="15" spans="1:65" x14ac:dyDescent="0.25">
      <c r="B15" s="6"/>
      <c r="C15" s="6"/>
      <c r="D15" s="6"/>
      <c r="E15" s="6"/>
    </row>
    <row r="16" spans="1:65" x14ac:dyDescent="0.25">
      <c r="B16" s="6"/>
      <c r="C16" s="6"/>
      <c r="D16" s="6"/>
      <c r="E16" s="6"/>
    </row>
  </sheetData>
  <pageMargins left="0.7" right="0.7" top="0.75" bottom="0.75" header="0.3" footer="0.3"/>
  <pageSetup paperSize="9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3"/>
  </sheetPr>
  <dimension ref="A1:N2"/>
  <sheetViews>
    <sheetView workbookViewId="0"/>
  </sheetViews>
  <sheetFormatPr defaultRowHeight="15" x14ac:dyDescent="0.25"/>
  <cols>
    <col min="1" max="1" width="13.85546875" style="11" customWidth="1"/>
    <col min="2" max="2" width="14.28515625" style="6" customWidth="1"/>
    <col min="3" max="3" width="15.7109375" style="6" customWidth="1"/>
    <col min="4" max="4" width="22.140625" style="6" customWidth="1"/>
    <col min="5" max="5" width="22.140625" style="50" customWidth="1"/>
    <col min="6" max="6" width="11.85546875" style="12" customWidth="1"/>
    <col min="7" max="7" width="12.7109375" style="10" customWidth="1"/>
    <col min="8" max="9" width="16.42578125" style="12" customWidth="1"/>
    <col min="10" max="10" width="18.28515625" style="13" customWidth="1"/>
    <col min="11" max="11" width="31" style="11" customWidth="1"/>
    <col min="12" max="12" width="13.7109375" style="6" customWidth="1"/>
    <col min="13" max="13" width="10.5703125" style="11" customWidth="1"/>
    <col min="14" max="14" width="32.28515625" style="6" bestFit="1" customWidth="1"/>
  </cols>
  <sheetData>
    <row r="1" spans="1:13" x14ac:dyDescent="0.25">
      <c r="A1" s="11" t="s">
        <v>13</v>
      </c>
      <c r="B1" s="6" t="s">
        <v>14</v>
      </c>
      <c r="C1" s="6" t="s">
        <v>15</v>
      </c>
      <c r="D1" s="6" t="s">
        <v>10</v>
      </c>
      <c r="E1" s="50" t="s">
        <v>97</v>
      </c>
      <c r="F1" s="12" t="s">
        <v>5</v>
      </c>
      <c r="G1" s="10" t="s">
        <v>16</v>
      </c>
      <c r="H1" s="12" t="s">
        <v>17</v>
      </c>
      <c r="I1" s="12" t="s">
        <v>99</v>
      </c>
      <c r="J1" s="13" t="s">
        <v>18</v>
      </c>
      <c r="K1" s="11" t="s">
        <v>19</v>
      </c>
      <c r="L1" s="6" t="s">
        <v>20</v>
      </c>
      <c r="M1" s="11" t="s">
        <v>21</v>
      </c>
    </row>
    <row r="2" spans="1:13" x14ac:dyDescent="0.25">
      <c r="A2" s="14"/>
      <c r="E2" s="50" t="b">
        <v>1</v>
      </c>
      <c r="J2" s="15"/>
      <c r="K2" s="13"/>
      <c r="M2" s="1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G2"/>
  <sheetViews>
    <sheetView workbookViewId="0"/>
  </sheetViews>
  <sheetFormatPr defaultRowHeight="15" x14ac:dyDescent="0.25"/>
  <cols>
    <col min="1" max="1" width="12" bestFit="1" customWidth="1"/>
    <col min="2" max="2" width="15.7109375" bestFit="1" customWidth="1"/>
    <col min="3" max="3" width="14.85546875" style="38" bestFit="1" customWidth="1"/>
    <col min="4" max="4" width="14.7109375" style="72" bestFit="1" customWidth="1"/>
    <col min="5" max="5" width="17.28515625" style="77" bestFit="1" customWidth="1"/>
    <col min="6" max="6" width="25.85546875" style="38" bestFit="1" customWidth="1"/>
    <col min="7" max="7" width="17" style="72" bestFit="1" customWidth="1"/>
  </cols>
  <sheetData>
    <row r="1" spans="1:7" x14ac:dyDescent="0.25">
      <c r="A1" t="s">
        <v>103</v>
      </c>
      <c r="B1" t="s">
        <v>92</v>
      </c>
      <c r="C1" s="38" t="s">
        <v>115</v>
      </c>
      <c r="D1" s="72" t="s">
        <v>116</v>
      </c>
      <c r="E1" s="77" t="s">
        <v>117</v>
      </c>
      <c r="F1" s="38" t="s">
        <v>118</v>
      </c>
      <c r="G1" s="72" t="s">
        <v>119</v>
      </c>
    </row>
    <row r="2" spans="1:7" x14ac:dyDescent="0.25">
      <c r="A2"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/>
  </sheetPr>
  <dimension ref="A1:C7"/>
  <sheetViews>
    <sheetView workbookViewId="0"/>
  </sheetViews>
  <sheetFormatPr defaultRowHeight="15" x14ac:dyDescent="0.25"/>
  <cols>
    <col min="1" max="1" width="32.42578125" bestFit="1" customWidth="1"/>
    <col min="2" max="2" width="12" bestFit="1" customWidth="1"/>
    <col min="3" max="3" width="7.28515625" customWidth="1"/>
    <col min="4" max="6" width="16" bestFit="1" customWidth="1"/>
    <col min="7" max="34" width="16.42578125" bestFit="1" customWidth="1"/>
    <col min="35" max="52" width="15.42578125" bestFit="1" customWidth="1"/>
    <col min="53" max="53" width="17.5703125" bestFit="1" customWidth="1"/>
    <col min="54" max="54" width="7.85546875" customWidth="1"/>
    <col min="55" max="55" width="7.42578125" customWidth="1"/>
    <col min="56" max="56" width="7.85546875" customWidth="1"/>
    <col min="57" max="57" width="7.5703125" customWidth="1"/>
    <col min="58" max="58" width="7.85546875" customWidth="1"/>
    <col min="59" max="59" width="8.42578125" customWidth="1"/>
    <col min="60" max="60" width="7.85546875" customWidth="1"/>
    <col min="61" max="61" width="5" customWidth="1"/>
    <col min="62" max="62" width="7.85546875" customWidth="1"/>
    <col min="63" max="63" width="4.85546875" customWidth="1"/>
    <col min="64" max="64" width="7.85546875" customWidth="1"/>
    <col min="65" max="65" width="8.5703125" customWidth="1"/>
    <col min="66" max="66" width="7.85546875" customWidth="1"/>
    <col min="67" max="67" width="7.140625" customWidth="1"/>
    <col min="68" max="68" width="7.85546875" customWidth="1"/>
    <col min="69" max="69" width="11.140625" bestFit="1" customWidth="1"/>
    <col min="70" max="70" width="7.85546875" customWidth="1"/>
    <col min="71" max="71" width="15" bestFit="1" customWidth="1"/>
    <col min="72" max="72" width="7.85546875" customWidth="1"/>
    <col min="73" max="73" width="13.85546875" bestFit="1" customWidth="1"/>
    <col min="74" max="74" width="7.85546875" customWidth="1"/>
    <col min="75" max="75" width="4.85546875" customWidth="1"/>
    <col min="76" max="76" width="7.85546875" customWidth="1"/>
    <col min="77" max="77" width="22.42578125" bestFit="1" customWidth="1"/>
    <col min="78" max="78" width="7.85546875" customWidth="1"/>
    <col min="79" max="79" width="27" bestFit="1" customWidth="1"/>
    <col min="80" max="80" width="7.85546875" customWidth="1"/>
    <col min="81" max="81" width="30.5703125" bestFit="1" customWidth="1"/>
    <col min="82" max="82" width="7.85546875" customWidth="1"/>
    <col min="83" max="83" width="5.5703125" customWidth="1"/>
    <col min="84" max="84" width="7.85546875" customWidth="1"/>
    <col min="85" max="85" width="14.42578125" bestFit="1" customWidth="1"/>
    <col min="86" max="86" width="7.85546875" customWidth="1"/>
    <col min="87" max="87" width="14.42578125" bestFit="1" customWidth="1"/>
    <col min="88" max="88" width="7.85546875" customWidth="1"/>
    <col min="89" max="89" width="14.42578125" bestFit="1" customWidth="1"/>
    <col min="90" max="90" width="7.85546875" customWidth="1"/>
    <col min="91" max="91" width="11.28515625" bestFit="1" customWidth="1"/>
  </cols>
  <sheetData>
    <row r="1" spans="1:3" x14ac:dyDescent="0.25">
      <c r="A1" s="1" t="s">
        <v>110</v>
      </c>
      <c r="B1" s="5" t="s">
        <v>68</v>
      </c>
    </row>
    <row r="2" spans="1:3" x14ac:dyDescent="0.25">
      <c r="A2" s="1" t="s">
        <v>44</v>
      </c>
      <c r="B2" s="5" t="s">
        <v>68</v>
      </c>
    </row>
    <row r="4" spans="1:3" x14ac:dyDescent="0.25">
      <c r="A4" s="1" t="s">
        <v>7</v>
      </c>
      <c r="C4" s="1" t="s">
        <v>114</v>
      </c>
    </row>
    <row r="5" spans="1:3" x14ac:dyDescent="0.25">
      <c r="A5" s="1" t="s">
        <v>92</v>
      </c>
      <c r="B5" s="1" t="s">
        <v>103</v>
      </c>
      <c r="C5" s="72" t="s">
        <v>68</v>
      </c>
    </row>
    <row r="6" spans="1:3" x14ac:dyDescent="0.25">
      <c r="A6" s="5" t="s">
        <v>68</v>
      </c>
      <c r="B6" s="5" t="s">
        <v>68</v>
      </c>
      <c r="C6" s="51"/>
    </row>
    <row r="7" spans="1:3" x14ac:dyDescent="0.25">
      <c r="A7" s="5" t="s">
        <v>8</v>
      </c>
      <c r="C7" s="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3"/>
  </sheetPr>
  <dimension ref="A1:I2"/>
  <sheetViews>
    <sheetView workbookViewId="0"/>
  </sheetViews>
  <sheetFormatPr defaultColWidth="30.28515625" defaultRowHeight="15" x14ac:dyDescent="0.25"/>
  <cols>
    <col min="1" max="1" width="9.7109375" style="37" bestFit="1" customWidth="1"/>
    <col min="2" max="2" width="55.42578125" bestFit="1" customWidth="1"/>
    <col min="3" max="3" width="10.5703125" style="5" bestFit="1" customWidth="1"/>
    <col min="4" max="4" width="12.140625" style="72" bestFit="1" customWidth="1"/>
    <col min="5" max="5" width="12.28515625" style="72" bestFit="1" customWidth="1"/>
    <col min="6" max="6" width="10.140625" style="72" bestFit="1" customWidth="1"/>
    <col min="7" max="7" width="10.42578125" style="37" bestFit="1" customWidth="1"/>
    <col min="8" max="8" width="8.85546875" style="72" bestFit="1" customWidth="1"/>
    <col min="9" max="9" width="15" style="51" bestFit="1" customWidth="1"/>
  </cols>
  <sheetData>
    <row r="1" spans="1:9" x14ac:dyDescent="0.25">
      <c r="A1" s="57" t="s">
        <v>103</v>
      </c>
      <c r="B1" s="57" t="s">
        <v>92</v>
      </c>
      <c r="C1" s="69" t="s">
        <v>110</v>
      </c>
      <c r="D1" s="71" t="s">
        <v>111</v>
      </c>
      <c r="E1" s="71" t="s">
        <v>112</v>
      </c>
      <c r="F1" s="71" t="s">
        <v>113</v>
      </c>
      <c r="G1" s="61" t="s">
        <v>44</v>
      </c>
      <c r="H1" s="71" t="s">
        <v>114</v>
      </c>
      <c r="I1" s="12" t="s">
        <v>16</v>
      </c>
    </row>
    <row r="2" spans="1:9" x14ac:dyDescent="0.25">
      <c r="A2" s="70"/>
      <c r="B2" s="70"/>
      <c r="C2" s="70"/>
      <c r="D2" s="71"/>
      <c r="E2" s="71"/>
      <c r="F2" s="71"/>
      <c r="G2" s="70"/>
      <c r="H2" s="71"/>
      <c r="I2" s="1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/>
  </sheetPr>
  <dimension ref="A1:L2"/>
  <sheetViews>
    <sheetView workbookViewId="0"/>
  </sheetViews>
  <sheetFormatPr defaultRowHeight="15" x14ac:dyDescent="0.25"/>
  <cols>
    <col min="1" max="1" width="13.140625" style="11" bestFit="1" customWidth="1"/>
    <col min="2" max="2" width="11.5703125" style="6" bestFit="1" customWidth="1"/>
    <col min="3" max="3" width="14.28515625" style="6" bestFit="1" customWidth="1"/>
    <col min="4" max="4" width="10.140625" style="6" bestFit="1" customWidth="1"/>
    <col min="5" max="5" width="13.85546875" style="6" bestFit="1" customWidth="1"/>
    <col min="6" max="6" width="9.7109375" style="6" bestFit="1" customWidth="1"/>
    <col min="7" max="7" width="12.85546875" style="6" bestFit="1" customWidth="1"/>
    <col min="8" max="8" width="11.85546875" style="6" customWidth="1"/>
    <col min="9" max="9" width="15.85546875" style="6" bestFit="1" customWidth="1"/>
    <col min="10" max="10" width="15" style="6" customWidth="1"/>
    <col min="11" max="11" width="11.28515625" style="6" customWidth="1"/>
    <col min="12" max="12" width="16.5703125" bestFit="1" customWidth="1"/>
  </cols>
  <sheetData>
    <row r="1" spans="1:12" x14ac:dyDescent="0.25">
      <c r="A1" s="11" t="s">
        <v>22</v>
      </c>
      <c r="B1" s="10" t="s">
        <v>23</v>
      </c>
      <c r="C1" s="10" t="s">
        <v>14</v>
      </c>
      <c r="D1" s="10" t="s">
        <v>24</v>
      </c>
      <c r="E1" s="10" t="s">
        <v>25</v>
      </c>
      <c r="F1" s="10" t="s">
        <v>26</v>
      </c>
      <c r="G1" s="10" t="s">
        <v>27</v>
      </c>
      <c r="H1" s="10" t="s">
        <v>28</v>
      </c>
      <c r="I1" s="10" t="s">
        <v>29</v>
      </c>
      <c r="J1" s="10" t="s">
        <v>31</v>
      </c>
      <c r="K1" s="10" t="s">
        <v>32</v>
      </c>
      <c r="L1" t="s">
        <v>30</v>
      </c>
    </row>
    <row r="2" spans="1:12" x14ac:dyDescent="0.25">
      <c r="B2" s="10"/>
      <c r="C2" s="10"/>
      <c r="D2" s="10"/>
      <c r="E2" s="10"/>
      <c r="F2" s="10"/>
      <c r="G2" s="10"/>
      <c r="H2" s="10"/>
      <c r="I2" s="10"/>
      <c r="J2" s="10"/>
      <c r="K2" s="10"/>
      <c r="L2" s="58" t="e">
        <f>_xll.DSSData(Table_Query_from_SILPEN2[[#This Row],[BondCode]],"ytm",valuation_date)/100</f>
        <v>#VALUE!</v>
      </c>
    </row>
  </sheetData>
  <pageMargins left="0.7" right="0.7" top="0.75" bottom="0.75" header="0.3" footer="0.3"/>
  <pageSetup paperSize="9" orientation="portrait" r:id="rId1"/>
  <customProperties>
    <customPr name="FOFXID" r:id="rId2"/>
    <customPr name="PopulatedCells" r:id="rId3"/>
  </customProperties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14</vt:i4>
      </vt:variant>
    </vt:vector>
  </HeadingPairs>
  <TitlesOfParts>
    <vt:vector size="42" baseType="lpstr">
      <vt:lpstr>Input</vt:lpstr>
      <vt:lpstr>Final liability</vt:lpstr>
      <vt:lpstr>Liability Detail</vt:lpstr>
      <vt:lpstr>LiabilityChanges</vt:lpstr>
      <vt:lpstr>LiabilityOutput</vt:lpstr>
      <vt:lpstr>SchemeIncreases</vt:lpstr>
      <vt:lpstr>StressedLiabilityPivot</vt:lpstr>
      <vt:lpstr>StressedLiabilities</vt:lpstr>
      <vt:lpstr>BondsOverview</vt:lpstr>
      <vt:lpstr>AssetsDetail</vt:lpstr>
      <vt:lpstr>AssetRandsPerPoint</vt:lpstr>
      <vt:lpstr>StressedAssetsPivot</vt:lpstr>
      <vt:lpstr>StressedAssets</vt:lpstr>
      <vt:lpstr>HedgeSummary</vt:lpstr>
      <vt:lpstr>HedgeResults</vt:lpstr>
      <vt:lpstr>PerSchemeRequiredBonds</vt:lpstr>
      <vt:lpstr>Hedge detail - Nominal</vt:lpstr>
      <vt:lpstr>Hedge detail - ILB</vt:lpstr>
      <vt:lpstr>StressedHedgesPvt</vt:lpstr>
      <vt:lpstr>StressedHedges</vt:lpstr>
      <vt:lpstr>ShockedCurvePivot</vt:lpstr>
      <vt:lpstr>GeneratedYieldCurveEntries</vt:lpstr>
      <vt:lpstr>StressedYieldCurvePivot</vt:lpstr>
      <vt:lpstr>StressedYieldCurvesFull</vt:lpstr>
      <vt:lpstr>StressedYieldCurveEntries</vt:lpstr>
      <vt:lpstr>HedgingBonds</vt:lpstr>
      <vt:lpstr>Portfolios</vt:lpstr>
      <vt:lpstr>Checks</vt:lpstr>
      <vt:lpstr>assets_effective_date</vt:lpstr>
      <vt:lpstr>calculation_id</vt:lpstr>
      <vt:lpstr>current_portfolio</vt:lpstr>
      <vt:lpstr>date_calculated</vt:lpstr>
      <vt:lpstr>Portfolios!localhost_sqlexpress_SILPEN_Portfolio</vt:lpstr>
      <vt:lpstr>AssetRandsPerPoint!Query_from_SILPEN</vt:lpstr>
      <vt:lpstr>AssetsDetail!Query_from_SILPEN</vt:lpstr>
      <vt:lpstr>BondsOverview!Query_from_SILPEN</vt:lpstr>
      <vt:lpstr>GeneratedYieldCurveEntries!Query_from_SILPEN</vt:lpstr>
      <vt:lpstr>HedgeResults!Query_from_SILPEN</vt:lpstr>
      <vt:lpstr>HedgingBonds!Query_from_SILPEN</vt:lpstr>
      <vt:lpstr>LiabilityOutput!Query_from_SILPEN</vt:lpstr>
      <vt:lpstr>StressedYieldCurveEntries!Query_from_SILPEN</vt:lpstr>
      <vt:lpstr>valuation_date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Botha (SI)</dc:creator>
  <cp:lastModifiedBy>Francois Botha</cp:lastModifiedBy>
  <cp:lastPrinted>2015-01-08T11:56:12Z</cp:lastPrinted>
  <dcterms:created xsi:type="dcterms:W3CDTF">2014-10-22T12:39:01Z</dcterms:created>
  <dcterms:modified xsi:type="dcterms:W3CDTF">2018-06-07T12:10:05Z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SettingsXml">
    <vt:lpwstr>&lt;Settings&gt;&lt;ForceRecalculate Value="null" /&gt;&lt;Formatting Value="null" /&gt;&lt;/Settings&gt;</vt:lpwstr>
  </property>
  <property fmtid="{D5CDD505-2E9C-101B-9397-08002B2CF9AE}" pid="3" name="FxVersion">
    <vt:r8>1</vt:r8>
  </property>
</Properties>
</file>